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4" activeTab="2"/>
  </bookViews>
  <sheets>
    <sheet name="Форма подачи" sheetId="1" r:id="rId1"/>
    <sheet name="Сравнительная таблица" sheetId="2" r:id="rId2"/>
    <sheet name="Итоговая таблица" sheetId="3" r:id="rId3"/>
  </sheets>
  <definedNames>
    <definedName name="Excel_BuiltIn_Print_Area_1_1">'Сравнительная таблица'!$A$1:$P$36</definedName>
    <definedName name="Excel_BuiltIn_Print_Area_1_1_1">'Сравнительная таблица'!$A$1:$P$12</definedName>
    <definedName name="Excel_BuiltIn_Print_Area_1_1_1_1">'Сравнительная таблица'!$A$1:$F$12</definedName>
    <definedName name="Excel_BuiltIn_Print_Area_2_1">"$#ССЫЛ!.$A$1:$C$8"</definedName>
    <definedName name="Excel_BuiltIn_Print_Area_3_1">'Итоговая таблица'!$A$1:$L$40</definedName>
    <definedName name="Excel_BuiltIn_Print_Area_3_1_1">'Итоговая таблица'!$A$1:$L$50</definedName>
    <definedName name="Excel_BuiltIn_Print_Area_3_1_1_1">'Итоговая таблица'!$A$1:$L$39</definedName>
    <definedName name="_xlnm.Print_Area" localSheetId="2">'Итоговая таблица'!$A$1:$L$47</definedName>
    <definedName name="_xlnm.Print_Area" localSheetId="1">'Сравнительная таблица'!$A$1:$R$15</definedName>
    <definedName name="_xlnm.Print_Area" localSheetId="0">'Форма подачи'!$A$1:$F$16</definedName>
  </definedNames>
  <calcPr fullCalcOnLoad="1"/>
</workbook>
</file>

<file path=xl/sharedStrings.xml><?xml version="1.0" encoding="utf-8"?>
<sst xmlns="http://schemas.openxmlformats.org/spreadsheetml/2006/main" count="143" uniqueCount="101">
  <si>
    <t xml:space="preserve">Оразец  - "ФОРМА ПОДАЧИ КОММЕРЧЕСКОГО ПРЕДЛОЖЕНИЯ" </t>
  </si>
  <si>
    <t>На бланке организации - Подрядчика</t>
  </si>
  <si>
    <r>
      <t>Вид работ: Устройство и испытание буронабивных свай статической вдавливающей нагрузкой</t>
    </r>
    <r>
      <rPr>
        <b/>
        <sz val="12"/>
        <rFont val="Times New Roman"/>
        <family val="1"/>
      </rPr>
      <t>.</t>
    </r>
  </si>
  <si>
    <t>Наименование видов работ</t>
  </si>
  <si>
    <t>Наименование организации</t>
  </si>
  <si>
    <t>Срок, календарных дней</t>
  </si>
  <si>
    <t>ЦЕНА этапа</t>
  </si>
  <si>
    <t>Устройство и испытание буронабивных свай:</t>
  </si>
  <si>
    <t>1.1</t>
  </si>
  <si>
    <t>1.3</t>
  </si>
  <si>
    <t>1.4</t>
  </si>
  <si>
    <t>ИТОГО по п. 1</t>
  </si>
  <si>
    <t xml:space="preserve">СРОК ВЫПОЛНЕНИЯ РАБОТ </t>
  </si>
  <si>
    <t>40/50/10</t>
  </si>
  <si>
    <t>ВСЕГО ПО СМЕТЕ, включая НДС:</t>
  </si>
  <si>
    <t xml:space="preserve">СВОДНАЯ ТАБЛИЦА КОНКУРСА </t>
  </si>
  <si>
    <t>ГеоСфера</t>
  </si>
  <si>
    <t>Срок</t>
  </si>
  <si>
    <t>-</t>
  </si>
  <si>
    <t>60/30/10</t>
  </si>
  <si>
    <t>80/0/20</t>
  </si>
  <si>
    <t>30/60/10</t>
  </si>
  <si>
    <t>Конкурсные предложения участников, оценки показателей и значения весовых коэффициентов</t>
  </si>
  <si>
    <t>№</t>
  </si>
  <si>
    <t>Наименование участника</t>
  </si>
  <si>
    <t>Оцениваемые показатели</t>
  </si>
  <si>
    <t>Комплексная оценка (КО)</t>
  </si>
  <si>
    <t>ИТОГ</t>
  </si>
  <si>
    <t>Ц</t>
  </si>
  <si>
    <t>Ср</t>
  </si>
  <si>
    <t>К</t>
  </si>
  <si>
    <t>П</t>
  </si>
  <si>
    <t>Геострой</t>
  </si>
  <si>
    <t>II</t>
  </si>
  <si>
    <t>ГК Массив</t>
  </si>
  <si>
    <t>IV</t>
  </si>
  <si>
    <t>I</t>
  </si>
  <si>
    <t>Райдекс</t>
  </si>
  <si>
    <t>VIII</t>
  </si>
  <si>
    <t>Бек-Римас</t>
  </si>
  <si>
    <t>VII</t>
  </si>
  <si>
    <t>ГеоИзол</t>
  </si>
  <si>
    <t>V</t>
  </si>
  <si>
    <t>Скайтек</t>
  </si>
  <si>
    <t>VI</t>
  </si>
  <si>
    <t>Геопром</t>
  </si>
  <si>
    <t>III</t>
  </si>
  <si>
    <t>наименование показателя</t>
  </si>
  <si>
    <t>формула</t>
  </si>
  <si>
    <t>%</t>
  </si>
  <si>
    <t>Ц -</t>
  </si>
  <si>
    <t>Общая стоимость работ</t>
  </si>
  <si>
    <r>
      <t>Ц</t>
    </r>
    <r>
      <rPr>
        <b/>
        <i/>
        <vertAlign val="subscript"/>
        <sz val="10"/>
        <rFont val="Times New Roman Cyr"/>
        <family val="1"/>
      </rPr>
      <t>min</t>
    </r>
    <r>
      <rPr>
        <b/>
        <i/>
        <sz val="10"/>
        <rFont val="Times New Roman Cyr"/>
        <family val="1"/>
      </rPr>
      <t xml:space="preserve"> / Ц * 5 баллов</t>
    </r>
  </si>
  <si>
    <t>Ср -</t>
  </si>
  <si>
    <t xml:space="preserve">Срок выполнения работ </t>
  </si>
  <si>
    <r>
      <t>С</t>
    </r>
    <r>
      <rPr>
        <b/>
        <i/>
        <vertAlign val="subscript"/>
        <sz val="10"/>
        <rFont val="Times New Roman Cyr"/>
        <family val="1"/>
      </rPr>
      <t>min</t>
    </r>
    <r>
      <rPr>
        <b/>
        <i/>
        <sz val="10"/>
        <rFont val="Times New Roman Cyr"/>
        <family val="1"/>
      </rPr>
      <t xml:space="preserve"> / С * 5 баллов</t>
    </r>
  </si>
  <si>
    <t>К -</t>
  </si>
  <si>
    <t>Квалификационные показатели подрядчика</t>
  </si>
  <si>
    <t>к1*%+к2*%+к3*%+к4*%+к5*%</t>
  </si>
  <si>
    <r>
      <t xml:space="preserve">к1 - </t>
    </r>
    <r>
      <rPr>
        <i/>
        <sz val="9"/>
        <rFont val="Times New Roman"/>
        <family val="1"/>
      </rPr>
      <t>опыт проведения  работ в зоне регулирования застройки и хоз. деятельности центральных районов Санкт-Петербурга</t>
    </r>
  </si>
  <si>
    <t>5 баллов - есть, 1 балл - нет</t>
  </si>
  <si>
    <r>
      <t xml:space="preserve">К2 — опыт согласования </t>
    </r>
    <r>
      <rPr>
        <i/>
        <sz val="9"/>
        <rFont val="Times New Roman"/>
        <family val="1"/>
      </rPr>
      <t>проектов реконструкции</t>
    </r>
  </si>
  <si>
    <r>
      <t xml:space="preserve">к3 - </t>
    </r>
    <r>
      <rPr>
        <i/>
        <sz val="9"/>
        <rFont val="Times New Roman"/>
        <family val="1"/>
      </rPr>
      <t>наличие собственных квалифицированных сотрудников и ИТР (проектировщиков)</t>
    </r>
  </si>
  <si>
    <r>
      <t xml:space="preserve">к4 - </t>
    </r>
    <r>
      <rPr>
        <i/>
        <sz val="9"/>
        <rFont val="Times New Roman"/>
        <family val="1"/>
      </rPr>
      <t xml:space="preserve">наличие собственной техники и персонала для производства работ </t>
    </r>
  </si>
  <si>
    <t>5 баллов - есть, 1 балл- нет</t>
  </si>
  <si>
    <r>
      <t xml:space="preserve">к5 - </t>
    </r>
    <r>
      <rPr>
        <i/>
        <sz val="9"/>
        <rFont val="Times New Roman"/>
        <family val="1"/>
      </rPr>
      <t>опыт оказания услуг по ускоренному согласованию проектов</t>
    </r>
  </si>
  <si>
    <t>П -</t>
  </si>
  <si>
    <t>Платежные условия договора</t>
  </si>
  <si>
    <t>п1</t>
  </si>
  <si>
    <t>1 балл</t>
  </si>
  <si>
    <t>п2</t>
  </si>
  <si>
    <t>2 балла</t>
  </si>
  <si>
    <t>п3</t>
  </si>
  <si>
    <t>3 балла</t>
  </si>
  <si>
    <t>п4</t>
  </si>
  <si>
    <t>4 баллов</t>
  </si>
  <si>
    <t>п5</t>
  </si>
  <si>
    <t>5 баллов</t>
  </si>
  <si>
    <t>КО = Ц*% + Ср*% + К*% + П*%</t>
  </si>
  <si>
    <t>ИТОГО:</t>
  </si>
  <si>
    <r>
      <t>Цена, руб  (</t>
    </r>
    <r>
      <rPr>
        <b/>
        <sz val="12"/>
        <rFont val="Times New Roman Cyr"/>
        <family val="1"/>
      </rPr>
      <t>Ц</t>
    </r>
    <r>
      <rPr>
        <b/>
        <sz val="10"/>
        <rFont val="Times New Roman Cyr"/>
        <family val="1"/>
      </rPr>
      <t>)</t>
    </r>
  </si>
  <si>
    <r>
      <t>Срок, к.д. (</t>
    </r>
    <r>
      <rPr>
        <b/>
        <sz val="12"/>
        <rFont val="Times New Roman Cyr"/>
        <family val="1"/>
      </rPr>
      <t>Ср</t>
    </r>
    <r>
      <rPr>
        <b/>
        <sz val="10"/>
        <rFont val="Times New Roman Cyr"/>
        <family val="1"/>
      </rPr>
      <t>)</t>
    </r>
  </si>
  <si>
    <t>к1</t>
  </si>
  <si>
    <t>к2</t>
  </si>
  <si>
    <t>к3</t>
  </si>
  <si>
    <t>к4</t>
  </si>
  <si>
    <t>к5</t>
  </si>
  <si>
    <r>
      <t xml:space="preserve">Наименование  Объекта:  </t>
    </r>
    <r>
      <rPr>
        <b/>
        <sz val="12"/>
        <rFont val="Times New Roman"/>
        <family val="1"/>
      </rPr>
      <t xml:space="preserve">Реконструкция производственных корпусов бывшей табачной фабрики «Нево-Табак» с целью приспособления для современного
использования (многоквартирный жилой комплекс «Олимпия») </t>
    </r>
  </si>
  <si>
    <r>
      <t xml:space="preserve">Адрес: </t>
    </r>
    <r>
      <rPr>
        <b/>
        <sz val="12"/>
        <rFont val="Times New Roman"/>
        <family val="1"/>
      </rPr>
      <t>г. Санкт-Петербург, Клинский проспект, дом 25, лит. А; земельный участок с кадастровым номером 78:32:0001635:17.</t>
    </r>
  </si>
  <si>
    <t>Цена единицы</t>
  </si>
  <si>
    <t>Кол-во</t>
  </si>
  <si>
    <t>Устройство буронабивных свай по технологии DDS Ø550мм, м.п.</t>
  </si>
  <si>
    <t>Испытание четырех свай статической вдавливающей нагрузкой, комплекс</t>
  </si>
  <si>
    <t>Мобилизация/демобилизация оборудования, обустройство строительной площадки, комплекс</t>
  </si>
  <si>
    <t>ПЛАТЕЖНЫЕ УСЛОВИЯ (Аванс/ окончательный платеж)</t>
  </si>
  <si>
    <t>30/70</t>
  </si>
  <si>
    <t>Примечания:</t>
  </si>
  <si>
    <t>20/80</t>
  </si>
  <si>
    <t>40/60</t>
  </si>
  <si>
    <t>50/50</t>
  </si>
  <si>
    <t>60/40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</si>
</sst>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\ [$р.-419];\-#,##0\ [$р.-419]"/>
    <numFmt numFmtId="166" formatCode="#,##0.00&quot;р.&quot;"/>
    <numFmt numFmtId="167" formatCode="0.0%"/>
    <numFmt numFmtId="168" formatCode="0.00000"/>
    <numFmt numFmtId="169" formatCode="\ #,##0.00&quot;р. &quot;;\-#,##0.00&quot;р. &quot;;&quot; -&quot;#&quot;р. &quot;;@\ "/>
    <numFmt numFmtId="170" formatCode="#,##0_ ;\-#,##0\ 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i/>
      <u val="single"/>
      <sz val="12"/>
      <name val="Times New Roman Cyr"/>
      <family val="1"/>
    </font>
    <font>
      <b/>
      <sz val="10"/>
      <name val="Times New Roman Cyr"/>
      <family val="1"/>
    </font>
    <font>
      <b/>
      <sz val="12"/>
      <color indexed="10"/>
      <name val="Times New Roman Cyr"/>
      <family val="1"/>
    </font>
    <font>
      <i/>
      <sz val="9"/>
      <name val="Times New Roman Cyr"/>
      <family val="1"/>
    </font>
    <font>
      <sz val="11"/>
      <name val="Times New Roman Cyr"/>
      <family val="1"/>
    </font>
    <font>
      <sz val="16"/>
      <color indexed="10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0"/>
      <name val="Times New Roman Cyr"/>
      <family val="1"/>
    </font>
    <font>
      <b/>
      <i/>
      <vertAlign val="subscript"/>
      <sz val="10"/>
      <name val="Times New Roman Cyr"/>
      <family val="1"/>
    </font>
    <font>
      <b/>
      <i/>
      <sz val="12"/>
      <name val="Times New Roman Cyr"/>
      <family val="1"/>
    </font>
    <font>
      <sz val="9"/>
      <name val="Times New Roman Cyr"/>
      <family val="1"/>
    </font>
    <font>
      <i/>
      <sz val="9"/>
      <name val="Times New Roman"/>
      <family val="1"/>
    </font>
    <font>
      <sz val="9"/>
      <color indexed="10"/>
      <name val="Times New Roman Cyr"/>
      <family val="1"/>
    </font>
    <font>
      <b/>
      <i/>
      <sz val="9"/>
      <name val="Times New Roman Cyr"/>
      <family val="1"/>
    </font>
    <font>
      <b/>
      <i/>
      <sz val="11"/>
      <name val="Times New Roman Cyr"/>
      <family val="1"/>
    </font>
    <font>
      <b/>
      <i/>
      <sz val="14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166" fontId="19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 applyProtection="1">
      <alignment wrapText="1"/>
      <protection locked="0"/>
    </xf>
    <xf numFmtId="166" fontId="20" fillId="0" borderId="0" xfId="0" applyNumberFormat="1" applyFont="1" applyFill="1" applyBorder="1" applyAlignment="1" applyProtection="1">
      <alignment/>
      <protection/>
    </xf>
    <xf numFmtId="2" fontId="19" fillId="0" borderId="1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/>
    </xf>
    <xf numFmtId="0" fontId="20" fillId="0" borderId="10" xfId="0" applyFont="1" applyFill="1" applyBorder="1" applyAlignment="1" applyProtection="1">
      <alignment horizontal="left" wrapText="1"/>
      <protection hidden="1"/>
    </xf>
    <xf numFmtId="49" fontId="19" fillId="0" borderId="10" xfId="0" applyNumberFormat="1" applyFont="1" applyFill="1" applyBorder="1" applyAlignment="1">
      <alignment horizontal="fill" vertical="top"/>
    </xf>
    <xf numFmtId="49" fontId="0" fillId="0" borderId="0" xfId="0" applyNumberFormat="1" applyAlignment="1">
      <alignment horizontal="fill" vertical="top"/>
    </xf>
    <xf numFmtId="0" fontId="0" fillId="0" borderId="0" xfId="0" applyFill="1" applyAlignment="1">
      <alignment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 horizontal="left"/>
      <protection locked="0"/>
    </xf>
    <xf numFmtId="0" fontId="28" fillId="20" borderId="0" xfId="0" applyFont="1" applyFill="1" applyAlignment="1">
      <alignment/>
    </xf>
    <xf numFmtId="0" fontId="28" fillId="0" borderId="0" xfId="0" applyFont="1" applyAlignment="1">
      <alignment/>
    </xf>
    <xf numFmtId="0" fontId="28" fillId="22" borderId="10" xfId="0" applyFont="1" applyFill="1" applyBorder="1" applyAlignment="1" applyProtection="1">
      <alignment horizont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67" fontId="30" fillId="0" borderId="10" xfId="55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1" fontId="31" fillId="0" borderId="10" xfId="0" applyNumberFormat="1" applyFont="1" applyFill="1" applyBorder="1" applyAlignment="1" applyProtection="1">
      <alignment horizontal="center"/>
      <protection/>
    </xf>
    <xf numFmtId="168" fontId="29" fillId="6" borderId="10" xfId="0" applyNumberFormat="1" applyFont="1" applyFill="1" applyBorder="1" applyAlignment="1" applyProtection="1">
      <alignment horizontal="center"/>
      <protection hidden="1"/>
    </xf>
    <xf numFmtId="0" fontId="32" fillId="0" borderId="10" xfId="0" applyFont="1" applyFill="1" applyBorder="1" applyAlignment="1">
      <alignment horizontal="center"/>
    </xf>
    <xf numFmtId="0" fontId="33" fillId="2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34" fillId="22" borderId="10" xfId="0" applyFont="1" applyFill="1" applyBorder="1" applyAlignment="1" applyProtection="1">
      <alignment/>
      <protection hidden="1"/>
    </xf>
    <xf numFmtId="0" fontId="22" fillId="22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>
      <alignment/>
    </xf>
    <xf numFmtId="0" fontId="34" fillId="22" borderId="10" xfId="0" applyFont="1" applyFill="1" applyBorder="1" applyAlignment="1" applyProtection="1">
      <alignment horizontal="center" vertical="center"/>
      <protection hidden="1"/>
    </xf>
    <xf numFmtId="167" fontId="37" fillId="6" borderId="10" xfId="55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/>
    </xf>
    <xf numFmtId="0" fontId="31" fillId="20" borderId="0" xfId="0" applyFont="1" applyFill="1" applyAlignment="1">
      <alignment/>
    </xf>
    <xf numFmtId="0" fontId="31" fillId="0" borderId="0" xfId="0" applyFont="1" applyAlignment="1">
      <alignment/>
    </xf>
    <xf numFmtId="0" fontId="38" fillId="22" borderId="10" xfId="0" applyFont="1" applyFill="1" applyBorder="1" applyAlignment="1" applyProtection="1">
      <alignment horizontal="center"/>
      <protection hidden="1"/>
    </xf>
    <xf numFmtId="167" fontId="30" fillId="6" borderId="10" xfId="55" applyNumberFormat="1" applyFont="1" applyFill="1" applyBorder="1" applyAlignment="1" applyProtection="1">
      <alignment horizontal="center"/>
      <protection locked="0"/>
    </xf>
    <xf numFmtId="0" fontId="38" fillId="20" borderId="0" xfId="0" applyFont="1" applyFill="1" applyAlignment="1">
      <alignment/>
    </xf>
    <xf numFmtId="0" fontId="38" fillId="0" borderId="0" xfId="0" applyFont="1" applyAlignment="1">
      <alignment/>
    </xf>
    <xf numFmtId="0" fontId="41" fillId="22" borderId="10" xfId="0" applyFont="1" applyFill="1" applyBorder="1" applyAlignment="1" applyProtection="1">
      <alignment horizontal="center" vertical="center"/>
      <protection hidden="1"/>
    </xf>
    <xf numFmtId="167" fontId="30" fillId="6" borderId="10" xfId="55" applyNumberFormat="1" applyFont="1" applyFill="1" applyBorder="1" applyAlignment="1" applyProtection="1">
      <alignment horizontal="center" vertical="center"/>
      <protection locked="0"/>
    </xf>
    <xf numFmtId="9" fontId="38" fillId="20" borderId="0" xfId="0" applyNumberFormat="1" applyFont="1" applyFill="1" applyAlignment="1">
      <alignment/>
    </xf>
    <xf numFmtId="0" fontId="42" fillId="22" borderId="1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Border="1" applyAlignment="1" applyProtection="1">
      <alignment/>
      <protection hidden="1"/>
    </xf>
    <xf numFmtId="167" fontId="41" fillId="6" borderId="10" xfId="55" applyNumberFormat="1" applyFont="1" applyFill="1" applyBorder="1" applyAlignment="1" applyProtection="1">
      <alignment horizontal="center" vertical="center"/>
      <protection locked="0"/>
    </xf>
    <xf numFmtId="0" fontId="33" fillId="22" borderId="10" xfId="0" applyFont="1" applyFill="1" applyBorder="1" applyAlignment="1" applyProtection="1">
      <alignment horizontal="center" vertical="center"/>
      <protection hidden="1"/>
    </xf>
    <xf numFmtId="167" fontId="43" fillId="6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20" borderId="0" xfId="0" applyFill="1" applyAlignment="1" applyProtection="1">
      <alignment horizontal="center"/>
      <protection hidden="1"/>
    </xf>
    <xf numFmtId="0" fontId="28" fillId="2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2" borderId="11" xfId="0" applyFont="1" applyFill="1" applyBorder="1" applyAlignment="1" applyProtection="1">
      <alignment horizontal="center" vertical="center"/>
      <protection hidden="1"/>
    </xf>
    <xf numFmtId="0" fontId="28" fillId="22" borderId="12" xfId="0" applyFont="1" applyFill="1" applyBorder="1" applyAlignment="1" applyProtection="1">
      <alignment horizontal="center" vertical="center"/>
      <protection hidden="1"/>
    </xf>
    <xf numFmtId="0" fontId="28" fillId="22" borderId="13" xfId="0" applyFont="1" applyFill="1" applyBorder="1" applyAlignment="1" applyProtection="1">
      <alignment horizontal="center" vertical="center"/>
      <protection hidden="1"/>
    </xf>
    <xf numFmtId="0" fontId="28" fillId="22" borderId="14" xfId="0" applyFont="1" applyFill="1" applyBorder="1" applyAlignment="1" applyProtection="1">
      <alignment horizont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 applyProtection="1">
      <alignment horizontal="center"/>
      <protection locked="0"/>
    </xf>
    <xf numFmtId="1" fontId="28" fillId="0" borderId="17" xfId="0" applyNumberFormat="1" applyFont="1" applyFill="1" applyBorder="1" applyAlignment="1" applyProtection="1">
      <alignment horizontal="center"/>
      <protection locked="0"/>
    </xf>
    <xf numFmtId="1" fontId="28" fillId="0" borderId="18" xfId="0" applyNumberFormat="1" applyFont="1" applyFill="1" applyBorder="1" applyAlignment="1" applyProtection="1">
      <alignment horizontal="center"/>
      <protection locked="0"/>
    </xf>
    <xf numFmtId="0" fontId="28" fillId="22" borderId="19" xfId="0" applyFont="1" applyFill="1" applyBorder="1" applyAlignment="1" applyProtection="1">
      <alignment horizontal="center"/>
      <protection hidden="1"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/>
      <protection locked="0"/>
    </xf>
    <xf numFmtId="1" fontId="28" fillId="0" borderId="20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1" fontId="28" fillId="0" borderId="22" xfId="0" applyNumberFormat="1" applyFont="1" applyFill="1" applyBorder="1" applyAlignment="1" applyProtection="1">
      <alignment horizontal="center"/>
      <protection locked="0"/>
    </xf>
    <xf numFmtId="1" fontId="28" fillId="0" borderId="23" xfId="0" applyNumberFormat="1" applyFont="1" applyFill="1" applyBorder="1" applyAlignment="1" applyProtection="1">
      <alignment horizontal="center"/>
      <protection locked="0"/>
    </xf>
    <xf numFmtId="0" fontId="28" fillId="22" borderId="24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/>
      <protection locked="0"/>
    </xf>
    <xf numFmtId="1" fontId="28" fillId="0" borderId="25" xfId="0" applyNumberFormat="1" applyFont="1" applyFill="1" applyBorder="1" applyAlignment="1" applyProtection="1">
      <alignment horizontal="center"/>
      <protection locked="0"/>
    </xf>
    <xf numFmtId="1" fontId="28" fillId="0" borderId="26" xfId="0" applyNumberFormat="1" applyFont="1" applyFill="1" applyBorder="1" applyAlignment="1" applyProtection="1">
      <alignment horizontal="center"/>
      <protection locked="0"/>
    </xf>
    <xf numFmtId="1" fontId="28" fillId="0" borderId="27" xfId="0" applyNumberFormat="1" applyFont="1" applyFill="1" applyBorder="1" applyAlignment="1" applyProtection="1">
      <alignment horizontal="center"/>
      <protection locked="0"/>
    </xf>
    <xf numFmtId="0" fontId="27" fillId="20" borderId="0" xfId="0" applyFont="1" applyFill="1" applyAlignment="1" applyProtection="1">
      <alignment horizontal="center"/>
      <protection hidden="1"/>
    </xf>
    <xf numFmtId="0" fontId="26" fillId="20" borderId="0" xfId="0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fill" vertical="top" wrapText="1"/>
      <protection locked="0"/>
    </xf>
    <xf numFmtId="3" fontId="28" fillId="0" borderId="25" xfId="42" applyNumberFormat="1" applyFont="1" applyFill="1" applyBorder="1" applyAlignment="1" applyProtection="1">
      <alignment horizontal="center"/>
      <protection locked="0"/>
    </xf>
    <xf numFmtId="3" fontId="28" fillId="0" borderId="20" xfId="42" applyNumberFormat="1" applyFont="1" applyFill="1" applyBorder="1" applyAlignment="1" applyProtection="1">
      <alignment horizontal="center"/>
      <protection locked="0"/>
    </xf>
    <xf numFmtId="0" fontId="22" fillId="22" borderId="29" xfId="0" applyFont="1" applyFill="1" applyBorder="1" applyAlignment="1" applyProtection="1">
      <alignment horizontal="center" vertical="center"/>
      <protection hidden="1"/>
    </xf>
    <xf numFmtId="3" fontId="28" fillId="0" borderId="15" xfId="42" applyNumberFormat="1" applyFont="1" applyFill="1" applyBorder="1" applyAlignment="1" applyProtection="1">
      <alignment horizontal="center"/>
      <protection locked="0"/>
    </xf>
    <xf numFmtId="3" fontId="28" fillId="0" borderId="30" xfId="42" applyNumberFormat="1" applyFont="1" applyFill="1" applyBorder="1" applyAlignment="1" applyProtection="1">
      <alignment horizontal="center"/>
      <protection locked="0"/>
    </xf>
    <xf numFmtId="3" fontId="28" fillId="0" borderId="21" xfId="42" applyNumberFormat="1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28" fillId="22" borderId="29" xfId="0" applyFont="1" applyFill="1" applyBorder="1" applyAlignment="1" applyProtection="1">
      <alignment horizontal="center" vertical="center"/>
      <protection hidden="1"/>
    </xf>
    <xf numFmtId="0" fontId="34" fillId="22" borderId="29" xfId="0" applyFont="1" applyFill="1" applyBorder="1" applyAlignment="1" applyProtection="1">
      <alignment horizontal="center" vertical="center" wrapText="1"/>
      <protection hidden="1"/>
    </xf>
    <xf numFmtId="0" fontId="28" fillId="22" borderId="29" xfId="0" applyFont="1" applyFill="1" applyBorder="1" applyAlignment="1" applyProtection="1">
      <alignment horizontal="center" vertical="center" wrapText="1"/>
      <protection hidden="1"/>
    </xf>
    <xf numFmtId="0" fontId="22" fillId="22" borderId="31" xfId="0" applyFont="1" applyFill="1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horizontal="left" vertical="center"/>
      <protection hidden="1"/>
    </xf>
    <xf numFmtId="0" fontId="35" fillId="0" borderId="10" xfId="0" applyFont="1" applyBorder="1" applyAlignment="1" applyProtection="1">
      <alignment horizontal="center" vertical="center"/>
      <protection hidden="1"/>
    </xf>
    <xf numFmtId="49" fontId="31" fillId="0" borderId="10" xfId="0" applyNumberFormat="1" applyFont="1" applyBorder="1" applyAlignment="1" applyProtection="1">
      <alignment horizontal="left" vertical="center"/>
      <protection hidden="1"/>
    </xf>
    <xf numFmtId="0" fontId="34" fillId="0" borderId="10" xfId="0" applyFont="1" applyBorder="1" applyAlignment="1" applyProtection="1">
      <alignment horizontal="left"/>
      <protection hidden="1"/>
    </xf>
    <xf numFmtId="0" fontId="34" fillId="0" borderId="10" xfId="0" applyFont="1" applyBorder="1" applyAlignment="1" applyProtection="1">
      <alignment horizontal="center"/>
      <protection hidden="1"/>
    </xf>
    <xf numFmtId="167" fontId="4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/>
      <protection hidden="1"/>
    </xf>
    <xf numFmtId="0" fontId="30" fillId="0" borderId="10" xfId="0" applyFont="1" applyBorder="1" applyAlignment="1" applyProtection="1">
      <alignment horizontal="left" vertical="center"/>
      <protection hidden="1"/>
    </xf>
    <xf numFmtId="0" fontId="30" fillId="0" borderId="10" xfId="0" applyFont="1" applyBorder="1" applyAlignment="1" applyProtection="1">
      <alignment horizontal="left" vertical="center" wrapText="1"/>
      <protection hidden="1"/>
    </xf>
    <xf numFmtId="0" fontId="34" fillId="0" borderId="10" xfId="0" applyFont="1" applyBorder="1" applyAlignment="1" applyProtection="1">
      <alignment horizontal="left" wrapText="1"/>
      <protection hidden="1"/>
    </xf>
    <xf numFmtId="0" fontId="30" fillId="0" borderId="10" xfId="0" applyFont="1" applyBorder="1" applyAlignment="1" applyProtection="1">
      <alignment horizontal="left" vertical="top" wrapTex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0" fontId="34" fillId="22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left" wrapText="1"/>
      <protection hidden="1"/>
    </xf>
    <xf numFmtId="0" fontId="28" fillId="22" borderId="10" xfId="0" applyFont="1" applyFill="1" applyBorder="1" applyAlignment="1" applyProtection="1">
      <alignment horizontal="center" vertical="center"/>
      <protection hidden="1"/>
    </xf>
    <xf numFmtId="0" fontId="22" fillId="22" borderId="10" xfId="0" applyFont="1" applyFill="1" applyBorder="1" applyAlignment="1" applyProtection="1">
      <alignment horizontal="center" vertical="center" wrapText="1"/>
      <protection hidden="1"/>
    </xf>
    <xf numFmtId="0" fontId="25" fillId="22" borderId="10" xfId="0" applyFont="1" applyFill="1" applyBorder="1" applyAlignment="1" applyProtection="1">
      <alignment horizontal="center" vertical="center"/>
      <protection hidden="1"/>
    </xf>
    <xf numFmtId="0" fontId="29" fillId="22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left" wrapText="1"/>
    </xf>
    <xf numFmtId="0" fontId="20" fillId="0" borderId="32" xfId="0" applyFont="1" applyFill="1" applyBorder="1" applyAlignment="1" applyProtection="1">
      <alignment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20" fillId="0" borderId="32" xfId="0" applyFont="1" applyFill="1" applyBorder="1" applyAlignment="1">
      <alignment horizontal="left" wrapText="1"/>
    </xf>
    <xf numFmtId="49" fontId="19" fillId="0" borderId="32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wrapText="1"/>
    </xf>
    <xf numFmtId="0" fontId="19" fillId="0" borderId="32" xfId="0" applyNumberFormat="1" applyFont="1" applyFill="1" applyBorder="1" applyAlignment="1" applyProtection="1">
      <alignment horizontal="center" wrapText="1"/>
      <protection locked="0"/>
    </xf>
    <xf numFmtId="165" fontId="19" fillId="0" borderId="32" xfId="0" applyNumberFormat="1" applyFont="1" applyFill="1" applyBorder="1" applyAlignment="1" applyProtection="1">
      <alignment wrapText="1"/>
      <protection locked="0"/>
    </xf>
    <xf numFmtId="0" fontId="23" fillId="0" borderId="32" xfId="0" applyFont="1" applyBorder="1" applyAlignment="1">
      <alignment wrapText="1"/>
    </xf>
    <xf numFmtId="0" fontId="19" fillId="0" borderId="3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170" fontId="20" fillId="0" borderId="32" xfId="0" applyNumberFormat="1" applyFont="1" applyFill="1" applyBorder="1" applyAlignment="1" applyProtection="1">
      <alignment horizontal="center" wrapText="1"/>
      <protection locked="0"/>
    </xf>
    <xf numFmtId="0" fontId="19" fillId="0" borderId="32" xfId="0" applyFont="1" applyFill="1" applyBorder="1" applyAlignment="1">
      <alignment horizontal="center" wrapText="1"/>
    </xf>
    <xf numFmtId="0" fontId="19" fillId="0" borderId="32" xfId="0" applyFont="1" applyFill="1" applyBorder="1" applyAlignment="1" applyProtection="1">
      <alignment/>
      <protection locked="0"/>
    </xf>
    <xf numFmtId="0" fontId="24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left" wrapText="1"/>
    </xf>
    <xf numFmtId="0" fontId="24" fillId="0" borderId="32" xfId="0" applyFont="1" applyFill="1" applyBorder="1" applyAlignment="1">
      <alignment wrapText="1"/>
    </xf>
    <xf numFmtId="2" fontId="19" fillId="0" borderId="32" xfId="0" applyNumberFormat="1" applyFont="1" applyFill="1" applyBorder="1" applyAlignment="1" applyProtection="1">
      <alignment horizontal="center" wrapText="1"/>
      <protection locked="0"/>
    </xf>
    <xf numFmtId="0" fontId="20" fillId="0" borderId="33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165" fontId="20" fillId="0" borderId="32" xfId="0" applyNumberFormat="1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left"/>
      <protection hidden="1"/>
    </xf>
    <xf numFmtId="49" fontId="24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110" zoomScaleSheetLayoutView="110" zoomScalePageLayoutView="0" workbookViewId="0" topLeftCell="A4">
      <selection activeCell="B13" sqref="B13:B16"/>
    </sheetView>
  </sheetViews>
  <sheetFormatPr defaultColWidth="9.00390625" defaultRowHeight="12.75"/>
  <cols>
    <col min="1" max="1" width="6.125" style="1" customWidth="1"/>
    <col min="2" max="2" width="56.625" style="1" customWidth="1"/>
    <col min="3" max="3" width="13.00390625" style="1" customWidth="1"/>
    <col min="4" max="4" width="7.125" style="1" bestFit="1" customWidth="1"/>
    <col min="5" max="5" width="10.00390625" style="1" customWidth="1"/>
    <col min="6" max="6" width="7.75390625" style="1" customWidth="1"/>
    <col min="7" max="7" width="18.375" style="1" customWidth="1"/>
    <col min="8" max="16384" width="9.125" style="1" customWidth="1"/>
  </cols>
  <sheetData>
    <row r="1" spans="1:6" s="3" customFormat="1" ht="15.75">
      <c r="A1" s="97" t="s">
        <v>0</v>
      </c>
      <c r="B1" s="97"/>
      <c r="C1" s="97"/>
      <c r="D1" s="97"/>
      <c r="E1" s="97"/>
      <c r="F1" s="97"/>
    </row>
    <row r="2" spans="1:6" s="3" customFormat="1" ht="15.75">
      <c r="A2" s="98" t="s">
        <v>1</v>
      </c>
      <c r="B2" s="98"/>
      <c r="C2" s="98"/>
      <c r="D2" s="98"/>
      <c r="E2" s="98"/>
      <c r="F2" s="98"/>
    </row>
    <row r="3" spans="1:6" s="3" customFormat="1" ht="15.75">
      <c r="A3" s="4"/>
      <c r="B3" s="4"/>
      <c r="C3" s="4"/>
      <c r="D3" s="4"/>
      <c r="E3" s="4"/>
      <c r="F3" s="4"/>
    </row>
    <row r="4" spans="1:6" s="3" customFormat="1" ht="51" customHeight="1">
      <c r="A4" s="99" t="s">
        <v>87</v>
      </c>
      <c r="B4" s="99"/>
      <c r="C4" s="99"/>
      <c r="D4" s="99"/>
      <c r="E4" s="99"/>
      <c r="F4" s="99"/>
    </row>
    <row r="5" spans="1:6" s="3" customFormat="1" ht="30.75" customHeight="1">
      <c r="A5" s="99" t="s">
        <v>88</v>
      </c>
      <c r="B5" s="99"/>
      <c r="C5" s="99"/>
      <c r="D5" s="99"/>
      <c r="E5" s="99"/>
      <c r="F5" s="99"/>
    </row>
    <row r="6" spans="1:6" s="3" customFormat="1" ht="38.25" customHeight="1">
      <c r="A6" s="135" t="s">
        <v>2</v>
      </c>
      <c r="B6" s="135"/>
      <c r="C6" s="135"/>
      <c r="D6" s="135"/>
      <c r="E6" s="135"/>
      <c r="F6" s="135"/>
    </row>
    <row r="7" spans="1:7" ht="42" customHeight="1">
      <c r="A7" s="136"/>
      <c r="B7" s="137" t="s">
        <v>3</v>
      </c>
      <c r="C7" s="138" t="s">
        <v>4</v>
      </c>
      <c r="D7" s="138"/>
      <c r="E7" s="138"/>
      <c r="F7" s="138"/>
      <c r="G7" s="6"/>
    </row>
    <row r="8" spans="1:7" ht="38.25">
      <c r="A8" s="136"/>
      <c r="B8" s="137"/>
      <c r="C8" s="139" t="s">
        <v>5</v>
      </c>
      <c r="D8" s="139" t="s">
        <v>90</v>
      </c>
      <c r="E8" s="139" t="s">
        <v>89</v>
      </c>
      <c r="F8" s="139" t="s">
        <v>6</v>
      </c>
      <c r="G8" s="7"/>
    </row>
    <row r="9" spans="1:7" s="10" customFormat="1" ht="12.75" customHeight="1">
      <c r="A9" s="140">
        <v>1</v>
      </c>
      <c r="B9" s="141" t="s">
        <v>7</v>
      </c>
      <c r="C9" s="142"/>
      <c r="D9" s="142"/>
      <c r="E9" s="142"/>
      <c r="F9" s="142"/>
      <c r="G9" s="9"/>
    </row>
    <row r="10" spans="1:7" s="10" customFormat="1" ht="30" customHeight="1">
      <c r="A10" s="143" t="s">
        <v>8</v>
      </c>
      <c r="B10" s="144" t="s">
        <v>93</v>
      </c>
      <c r="C10" s="145">
        <v>1</v>
      </c>
      <c r="D10" s="145">
        <v>2</v>
      </c>
      <c r="E10" s="146">
        <v>1</v>
      </c>
      <c r="F10" s="146">
        <f>D10*E10</f>
        <v>2</v>
      </c>
      <c r="G10" s="13"/>
    </row>
    <row r="11" spans="1:7" s="10" customFormat="1" ht="31.5">
      <c r="A11" s="143" t="s">
        <v>9</v>
      </c>
      <c r="B11" s="147" t="s">
        <v>91</v>
      </c>
      <c r="C11" s="145">
        <v>1</v>
      </c>
      <c r="D11" s="145">
        <v>250</v>
      </c>
      <c r="E11" s="146">
        <v>1</v>
      </c>
      <c r="F11" s="146">
        <f>D11*E11</f>
        <v>250</v>
      </c>
      <c r="G11" s="13"/>
    </row>
    <row r="12" spans="1:7" s="10" customFormat="1" ht="31.5">
      <c r="A12" s="143" t="s">
        <v>10</v>
      </c>
      <c r="B12" s="147" t="s">
        <v>92</v>
      </c>
      <c r="C12" s="145">
        <v>1</v>
      </c>
      <c r="D12" s="145">
        <v>1</v>
      </c>
      <c r="E12" s="146">
        <v>1</v>
      </c>
      <c r="F12" s="146">
        <f>D12*E12</f>
        <v>1</v>
      </c>
      <c r="G12" s="13"/>
    </row>
    <row r="13" spans="1:7" s="10" customFormat="1" ht="15.75">
      <c r="A13" s="148"/>
      <c r="B13" s="149" t="s">
        <v>11</v>
      </c>
      <c r="C13" s="150"/>
      <c r="D13" s="151"/>
      <c r="E13" s="152"/>
      <c r="F13" s="161">
        <f>SUM(F10:F12)</f>
        <v>253</v>
      </c>
      <c r="G13" s="17"/>
    </row>
    <row r="14" spans="1:6" s="3" customFormat="1" ht="15.75">
      <c r="A14" s="148"/>
      <c r="B14" s="153" t="s">
        <v>12</v>
      </c>
      <c r="C14" s="158">
        <f>SUM(C10:C12)</f>
        <v>3</v>
      </c>
      <c r="D14" s="159"/>
      <c r="E14" s="159"/>
      <c r="F14" s="160"/>
    </row>
    <row r="15" spans="1:7" s="10" customFormat="1" ht="33" customHeight="1">
      <c r="A15" s="148"/>
      <c r="B15" s="155" t="s">
        <v>94</v>
      </c>
      <c r="C15" s="154" t="s">
        <v>95</v>
      </c>
      <c r="D15" s="154"/>
      <c r="E15" s="154"/>
      <c r="F15" s="154"/>
      <c r="G15" s="4"/>
    </row>
    <row r="16" spans="1:7" s="10" customFormat="1" ht="19.5" customHeight="1">
      <c r="A16" s="148"/>
      <c r="B16" s="156" t="s">
        <v>14</v>
      </c>
      <c r="C16" s="157">
        <f>F13</f>
        <v>253</v>
      </c>
      <c r="D16" s="157"/>
      <c r="E16" s="157"/>
      <c r="F16" s="157"/>
      <c r="G16" s="17"/>
    </row>
    <row r="17" ht="48" customHeight="1"/>
  </sheetData>
  <sheetProtection/>
  <mergeCells count="11">
    <mergeCell ref="C7:F7"/>
    <mergeCell ref="C14:F14"/>
    <mergeCell ref="C15:F15"/>
    <mergeCell ref="C16:F16"/>
    <mergeCell ref="A1:F1"/>
    <mergeCell ref="A2:F2"/>
    <mergeCell ref="A4:F4"/>
    <mergeCell ref="A5:F5"/>
    <mergeCell ref="A6:F6"/>
    <mergeCell ref="A7:A8"/>
    <mergeCell ref="B7:B8"/>
  </mergeCells>
  <printOptions/>
  <pageMargins left="0.7875" right="0.39375" top="0.6590277777777778" bottom="0.6590277777777778" header="0.39375" footer="0.39375"/>
  <pageSetup horizontalDpi="300" verticalDpi="300" orientation="portrait" paperSize="9" scale="7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="110" zoomScaleSheetLayoutView="110" zoomScalePageLayoutView="0" workbookViewId="0" topLeftCell="A1">
      <pane xSplit="2" topLeftCell="C1" activePane="topRight" state="frozen"/>
      <selection pane="topLeft" activeCell="A1" sqref="A1"/>
      <selection pane="topRight" activeCell="B19" sqref="B19"/>
    </sheetView>
  </sheetViews>
  <sheetFormatPr defaultColWidth="9.00390625" defaultRowHeight="12.75"/>
  <cols>
    <col min="1" max="1" width="4.375" style="0" customWidth="1"/>
    <col min="2" max="2" width="53.00390625" style="0" customWidth="1"/>
    <col min="3" max="3" width="6.875" style="0" customWidth="1"/>
    <col min="4" max="4" width="14.625" style="0" customWidth="1"/>
    <col min="5" max="5" width="6.875" style="0" customWidth="1"/>
    <col min="6" max="6" width="14.625" style="0" customWidth="1"/>
    <col min="7" max="7" width="6.875" style="0" customWidth="1"/>
    <col min="8" max="8" width="14.625" style="0" customWidth="1"/>
    <col min="9" max="9" width="6.875" style="0" customWidth="1"/>
    <col min="10" max="10" width="14.625" style="0" customWidth="1"/>
    <col min="11" max="11" width="6.875" style="0" customWidth="1"/>
    <col min="12" max="12" width="20.75390625" style="0" customWidth="1"/>
    <col min="13" max="13" width="6.875" style="0" customWidth="1"/>
    <col min="14" max="14" width="14.625" style="0" customWidth="1"/>
    <col min="15" max="15" width="6.875" style="0" customWidth="1"/>
    <col min="16" max="16" width="14.625" style="0" customWidth="1"/>
    <col min="17" max="17" width="6.875" style="0" customWidth="1"/>
    <col min="18" max="18" width="14.625" style="0" customWidth="1"/>
  </cols>
  <sheetData>
    <row r="1" ht="15.75">
      <c r="A1" s="19" t="s">
        <v>15</v>
      </c>
    </row>
    <row r="2" s="2" customFormat="1" ht="15.75">
      <c r="A2" s="19" t="str">
        <f>'Форма подачи'!A4:F4</f>
        <v>Наименование  Объекта:  Реконструкция производственных корпусов бывшей табачной фабрики «Нево-Табак» с целью приспособления для современного
использования (многоквартирный жилой комплекс «Олимпия») </v>
      </c>
    </row>
    <row r="3" s="2" customFormat="1" ht="15.75">
      <c r="A3" s="19" t="str">
        <f>'Форма подачи'!A5:F5</f>
        <v>Адрес: г. Санкт-Петербург, Клинский проспект, дом 25, лит. А; земельный участок с кадастровым номером 78:32:0001635:17.</v>
      </c>
    </row>
    <row r="4" spans="1:18" s="2" customFormat="1" ht="15.75" customHeight="1">
      <c r="A4" s="162" t="str">
        <f>'Форма подачи'!A6</f>
        <v>Вид работ: Устройство и испытание буронабивных свай статической вдавливающей нагрузкой.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2.75" customHeight="1">
      <c r="A5" s="100"/>
      <c r="B5" s="101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5.75">
      <c r="A6" s="100"/>
      <c r="B6" s="101"/>
      <c r="C6" s="5" t="s">
        <v>17</v>
      </c>
      <c r="D6" s="5" t="s">
        <v>6</v>
      </c>
      <c r="E6" s="5" t="s">
        <v>17</v>
      </c>
      <c r="F6" s="5" t="s">
        <v>6</v>
      </c>
      <c r="G6" s="5" t="s">
        <v>17</v>
      </c>
      <c r="H6" s="5" t="s">
        <v>6</v>
      </c>
      <c r="I6" s="5" t="s">
        <v>17</v>
      </c>
      <c r="J6" s="5" t="s">
        <v>6</v>
      </c>
      <c r="K6" s="5" t="s">
        <v>17</v>
      </c>
      <c r="L6" s="5" t="s">
        <v>6</v>
      </c>
      <c r="M6" s="5" t="s">
        <v>17</v>
      </c>
      <c r="N6" s="5" t="s">
        <v>6</v>
      </c>
      <c r="O6" s="5" t="s">
        <v>17</v>
      </c>
      <c r="P6" s="5" t="s">
        <v>6</v>
      </c>
      <c r="Q6" s="5" t="s">
        <v>17</v>
      </c>
      <c r="R6" s="5" t="s">
        <v>6</v>
      </c>
    </row>
    <row r="7" spans="1:18" ht="12.75" customHeight="1">
      <c r="A7" s="140">
        <v>1</v>
      </c>
      <c r="B7" s="141" t="s">
        <v>7</v>
      </c>
      <c r="C7" s="8"/>
      <c r="D7" s="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31.5">
      <c r="A8" s="143" t="s">
        <v>8</v>
      </c>
      <c r="B8" s="144" t="s">
        <v>93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1"/>
      <c r="R8" s="12"/>
    </row>
    <row r="9" spans="1:18" ht="31.5">
      <c r="A9" s="143" t="s">
        <v>9</v>
      </c>
      <c r="B9" s="147" t="s">
        <v>91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</row>
    <row r="10" spans="1:18" ht="31.5">
      <c r="A10" s="143" t="s">
        <v>10</v>
      </c>
      <c r="B10" s="147" t="s">
        <v>92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</row>
    <row r="11" spans="1:18" ht="15.75">
      <c r="A11" s="14"/>
      <c r="B11" s="149" t="s">
        <v>11</v>
      </c>
      <c r="C11" s="15">
        <f>SUM(C8:C10)</f>
        <v>0</v>
      </c>
      <c r="D11" s="16">
        <f>SUM(D8:D10)</f>
        <v>0</v>
      </c>
      <c r="E11" s="11" t="s">
        <v>18</v>
      </c>
      <c r="F11" s="16">
        <f>SUM(F8:F10)</f>
        <v>0</v>
      </c>
      <c r="G11" s="15">
        <f>SUM(G8:G10)</f>
        <v>0</v>
      </c>
      <c r="H11" s="16">
        <f>SUM(H8:H10)</f>
        <v>0</v>
      </c>
      <c r="I11" s="11" t="s">
        <v>18</v>
      </c>
      <c r="J11" s="16">
        <f>SUM(J8:J10)</f>
        <v>0</v>
      </c>
      <c r="K11" s="15">
        <f>SUM(K8:K10)</f>
        <v>0</v>
      </c>
      <c r="L11" s="16">
        <f>SUM(L8:L10)</f>
        <v>0</v>
      </c>
      <c r="M11" s="11" t="s">
        <v>18</v>
      </c>
      <c r="N11" s="16">
        <f>SUM(N8:N10)</f>
        <v>0</v>
      </c>
      <c r="O11" s="15">
        <f>SUM(O8:O10)</f>
        <v>0</v>
      </c>
      <c r="P11" s="16">
        <f>SUM(P8:P10)</f>
        <v>0</v>
      </c>
      <c r="Q11" s="15">
        <f>SUM(Q8:Q10)</f>
        <v>0</v>
      </c>
      <c r="R11" s="16">
        <f>SUM(R8:R10)</f>
        <v>0</v>
      </c>
    </row>
    <row r="12" spans="1:18" ht="12.75" customHeight="1">
      <c r="A12" s="14"/>
      <c r="B12" s="153" t="s">
        <v>12</v>
      </c>
      <c r="C12" s="95">
        <f>C11</f>
        <v>0</v>
      </c>
      <c r="D12" s="95"/>
      <c r="E12" s="95">
        <v>50</v>
      </c>
      <c r="F12" s="95"/>
      <c r="G12" s="95">
        <f>G11</f>
        <v>0</v>
      </c>
      <c r="H12" s="95"/>
      <c r="I12" s="95">
        <v>50</v>
      </c>
      <c r="J12" s="95"/>
      <c r="K12" s="95">
        <f>K11</f>
        <v>0</v>
      </c>
      <c r="L12" s="95"/>
      <c r="M12" s="95">
        <v>50</v>
      </c>
      <c r="N12" s="95"/>
      <c r="O12" s="95">
        <f>O11</f>
        <v>0</v>
      </c>
      <c r="P12" s="95"/>
      <c r="Q12" s="95">
        <v>90</v>
      </c>
      <c r="R12" s="95"/>
    </row>
    <row r="13" spans="1:18" ht="32.25" customHeight="1">
      <c r="A13" s="14"/>
      <c r="B13" s="155" t="s">
        <v>94</v>
      </c>
      <c r="C13" s="95" t="s">
        <v>13</v>
      </c>
      <c r="D13" s="95"/>
      <c r="E13" s="95" t="s">
        <v>13</v>
      </c>
      <c r="F13" s="95"/>
      <c r="G13" s="95" t="s">
        <v>13</v>
      </c>
      <c r="H13" s="95"/>
      <c r="I13" s="95" t="s">
        <v>19</v>
      </c>
      <c r="J13" s="95"/>
      <c r="K13" s="95" t="s">
        <v>20</v>
      </c>
      <c r="L13" s="95"/>
      <c r="M13" s="95" t="s">
        <v>19</v>
      </c>
      <c r="N13" s="95"/>
      <c r="O13" s="95" t="s">
        <v>21</v>
      </c>
      <c r="P13" s="95"/>
      <c r="Q13" s="95" t="s">
        <v>21</v>
      </c>
      <c r="R13" s="95"/>
    </row>
    <row r="14" spans="1:18" ht="12.75" customHeight="1">
      <c r="A14" s="14"/>
      <c r="B14" s="156" t="s">
        <v>14</v>
      </c>
      <c r="C14" s="96">
        <f>D11</f>
        <v>0</v>
      </c>
      <c r="D14" s="96"/>
      <c r="E14" s="96">
        <f>F11</f>
        <v>0</v>
      </c>
      <c r="F14" s="96"/>
      <c r="G14" s="96">
        <f>H11</f>
        <v>0</v>
      </c>
      <c r="H14" s="96"/>
      <c r="I14" s="96">
        <f>J11</f>
        <v>0</v>
      </c>
      <c r="J14" s="96"/>
      <c r="K14" s="96">
        <f>L11</f>
        <v>0</v>
      </c>
      <c r="L14" s="96"/>
      <c r="M14" s="96">
        <f>N11</f>
        <v>0</v>
      </c>
      <c r="N14" s="96"/>
      <c r="O14" s="96">
        <f>P11</f>
        <v>0</v>
      </c>
      <c r="P14" s="96"/>
      <c r="Q14" s="96">
        <f>R11</f>
        <v>0</v>
      </c>
      <c r="R14" s="96"/>
    </row>
    <row r="15" spans="1:18" s="22" customFormat="1" ht="15.75">
      <c r="A15" s="21"/>
      <c r="B15" s="163" t="s">
        <v>96</v>
      </c>
      <c r="C15" s="163"/>
      <c r="D15" s="163"/>
      <c r="E15" s="163"/>
      <c r="F15" s="163"/>
      <c r="G15" s="163"/>
      <c r="H15" s="16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</sheetData>
  <sheetProtection/>
  <mergeCells count="39"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12:D12"/>
    <mergeCell ref="E12:F12"/>
    <mergeCell ref="G12:H12"/>
    <mergeCell ref="I12:J12"/>
    <mergeCell ref="K12:L12"/>
    <mergeCell ref="M12:N12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O15:P15"/>
    <mergeCell ref="C14:D14"/>
    <mergeCell ref="E14:F14"/>
    <mergeCell ref="G14:H14"/>
    <mergeCell ref="I14:J14"/>
    <mergeCell ref="K14:L14"/>
    <mergeCell ref="M14:N14"/>
    <mergeCell ref="Q15:R15"/>
    <mergeCell ref="O14:P14"/>
    <mergeCell ref="Q14:R14"/>
    <mergeCell ref="I15:J15"/>
    <mergeCell ref="K15:L15"/>
    <mergeCell ref="M15:N15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tabSelected="1" view="pageBreakPreview" zoomScale="110" zoomScaleSheetLayoutView="110" zoomScalePageLayoutView="0" workbookViewId="0" topLeftCell="A1">
      <selection activeCell="J15" sqref="J15"/>
    </sheetView>
  </sheetViews>
  <sheetFormatPr defaultColWidth="9.00390625" defaultRowHeight="12.75"/>
  <cols>
    <col min="1" max="1" width="7.75390625" style="0" customWidth="1"/>
    <col min="2" max="2" width="39.25390625" style="0" customWidth="1"/>
    <col min="3" max="7" width="9.75390625" style="0" customWidth="1"/>
    <col min="9" max="9" width="9.75390625" style="0" customWidth="1"/>
    <col min="10" max="10" width="9.625" style="0" customWidth="1"/>
    <col min="11" max="11" width="13.00390625" style="0" customWidth="1"/>
    <col min="12" max="12" width="17.25390625" style="23" customWidth="1"/>
    <col min="13" max="14" width="7.25390625" style="0" customWidth="1"/>
  </cols>
  <sheetData>
    <row r="1" spans="1:29" s="26" customFormat="1" ht="18.75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6" customFormat="1" ht="15.75">
      <c r="A2" s="130" t="str">
        <f>'Форма подачи'!A4:F4</f>
        <v>Наименование  Объекта:  Реконструкция производственных корпусов бывшей табачной фабрики «Нево-Табак» с целью приспособления для современного
использования (многоквартирный жилой комплекс «Олимпия») 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6" customFormat="1" ht="15.75">
      <c r="A3" s="130" t="str">
        <f>'Форма подачи'!A5:F5</f>
        <v>Адрес: г. Санкт-Петербург, Клинский проспект, дом 25, лит. А; земельный участок с кадастровым номером 78:32:0001635:17.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12" s="27" customFormat="1" ht="15.75" customHeight="1">
      <c r="A4" s="130" t="str">
        <f>'Форма подачи'!A6:F6</f>
        <v>Вид работ: Устройство и испытание буронабивных свай статической вдавливающей нагрузкой.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s="27" customFormat="1" ht="15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29" s="32" customFormat="1" ht="12.75" customHeight="1">
      <c r="A6" s="131" t="s">
        <v>23</v>
      </c>
      <c r="B6" s="132" t="s">
        <v>24</v>
      </c>
      <c r="C6" s="133" t="s">
        <v>25</v>
      </c>
      <c r="D6" s="133"/>
      <c r="E6" s="133"/>
      <c r="F6" s="133"/>
      <c r="G6" s="133"/>
      <c r="H6" s="133"/>
      <c r="I6" s="133"/>
      <c r="J6" s="133"/>
      <c r="K6" s="134" t="s">
        <v>26</v>
      </c>
      <c r="L6" s="134" t="s">
        <v>27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s="32" customFormat="1" ht="46.5" customHeight="1">
      <c r="A7" s="131"/>
      <c r="B7" s="132"/>
      <c r="C7" s="127" t="s">
        <v>28</v>
      </c>
      <c r="D7" s="127"/>
      <c r="E7" s="127" t="s">
        <v>29</v>
      </c>
      <c r="F7" s="127"/>
      <c r="G7" s="127" t="s">
        <v>30</v>
      </c>
      <c r="H7" s="127"/>
      <c r="I7" s="127" t="s">
        <v>31</v>
      </c>
      <c r="J7" s="127"/>
      <c r="K7" s="134"/>
      <c r="L7" s="134" t="s">
        <v>27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s="41" customFormat="1" ht="20.25">
      <c r="A8" s="33">
        <v>1</v>
      </c>
      <c r="B8" s="34" t="s">
        <v>32</v>
      </c>
      <c r="C8" s="35">
        <f aca="true" t="shared" si="0" ref="C8:C15">$K$17</f>
        <v>0.55</v>
      </c>
      <c r="D8" s="36" t="e">
        <f>MIN($C$35:$D$42)/C35*5</f>
        <v>#DIV/0!</v>
      </c>
      <c r="E8" s="35">
        <f aca="true" t="shared" si="1" ref="E8:E15">$K$18</f>
        <v>0.2</v>
      </c>
      <c r="F8" s="36" t="e">
        <f>MIN($E$35:$E$42)/E35*5</f>
        <v>#DIV/0!</v>
      </c>
      <c r="G8" s="35">
        <f aca="true" t="shared" si="2" ref="G8:G15">$K$19</f>
        <v>0.1</v>
      </c>
      <c r="H8" s="36">
        <f aca="true" t="shared" si="3" ref="H8:H14">F35*$K$20+G35*$K$21+H35*$K$22+I35*$K$23+J35*$K$24</f>
        <v>5</v>
      </c>
      <c r="I8" s="35">
        <f aca="true" t="shared" si="4" ref="I8:I15">$K$25</f>
        <v>0.15</v>
      </c>
      <c r="J8" s="37">
        <f aca="true" t="shared" si="5" ref="J8:J14">K35</f>
        <v>3</v>
      </c>
      <c r="K8" s="38" t="e">
        <f>C8*D8+E8*F8+G8*H8+I8*J8</f>
        <v>#DIV/0!</v>
      </c>
      <c r="L8" s="39" t="s">
        <v>33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s="41" customFormat="1" ht="20.25">
      <c r="A9" s="33">
        <v>2</v>
      </c>
      <c r="B9" s="42" t="s">
        <v>34</v>
      </c>
      <c r="C9" s="35">
        <f t="shared" si="0"/>
        <v>0.55</v>
      </c>
      <c r="D9" s="36" t="e">
        <f aca="true" t="shared" si="6" ref="D9:D15">MIN($C$35:$D$42)/C36*5</f>
        <v>#DIV/0!</v>
      </c>
      <c r="E9" s="35">
        <f t="shared" si="1"/>
        <v>0.2</v>
      </c>
      <c r="F9" s="36">
        <f aca="true" t="shared" si="7" ref="F9:F15">MIN($E$35:$E$42)/E36*5</f>
        <v>0</v>
      </c>
      <c r="G9" s="35">
        <f t="shared" si="2"/>
        <v>0.1</v>
      </c>
      <c r="H9" s="36">
        <f t="shared" si="3"/>
        <v>5</v>
      </c>
      <c r="I9" s="35">
        <f t="shared" si="4"/>
        <v>0.15</v>
      </c>
      <c r="J9" s="37">
        <f t="shared" si="5"/>
        <v>3</v>
      </c>
      <c r="K9" s="38" t="e">
        <f aca="true" t="shared" si="8" ref="K9:K14">C9*D9+E9*F9+G9*H9+I9*J9</f>
        <v>#DIV/0!</v>
      </c>
      <c r="L9" s="39" t="s">
        <v>35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s="41" customFormat="1" ht="20.25">
      <c r="A10" s="33">
        <v>3</v>
      </c>
      <c r="B10" s="42" t="s">
        <v>16</v>
      </c>
      <c r="C10" s="35">
        <f t="shared" si="0"/>
        <v>0.55</v>
      </c>
      <c r="D10" s="36" t="e">
        <f t="shared" si="6"/>
        <v>#DIV/0!</v>
      </c>
      <c r="E10" s="35">
        <f t="shared" si="1"/>
        <v>0.2</v>
      </c>
      <c r="F10" s="36" t="e">
        <f t="shared" si="7"/>
        <v>#DIV/0!</v>
      </c>
      <c r="G10" s="35">
        <f t="shared" si="2"/>
        <v>0.1</v>
      </c>
      <c r="H10" s="36">
        <f t="shared" si="3"/>
        <v>5</v>
      </c>
      <c r="I10" s="35">
        <f t="shared" si="4"/>
        <v>0.15</v>
      </c>
      <c r="J10" s="37">
        <f t="shared" si="5"/>
        <v>3</v>
      </c>
      <c r="K10" s="38" t="e">
        <f t="shared" si="8"/>
        <v>#DIV/0!</v>
      </c>
      <c r="L10" s="39" t="s">
        <v>36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s="41" customFormat="1" ht="20.25">
      <c r="A11" s="33">
        <v>4</v>
      </c>
      <c r="B11" s="42" t="s">
        <v>37</v>
      </c>
      <c r="C11" s="35">
        <f t="shared" si="0"/>
        <v>0.55</v>
      </c>
      <c r="D11" s="36" t="e">
        <f t="shared" si="6"/>
        <v>#DIV/0!</v>
      </c>
      <c r="E11" s="35">
        <f t="shared" si="1"/>
        <v>0.2</v>
      </c>
      <c r="F11" s="36">
        <f t="shared" si="7"/>
        <v>0</v>
      </c>
      <c r="G11" s="35">
        <f t="shared" si="2"/>
        <v>0.1</v>
      </c>
      <c r="H11" s="36">
        <f t="shared" si="3"/>
        <v>5</v>
      </c>
      <c r="I11" s="35">
        <f t="shared" si="4"/>
        <v>0.15</v>
      </c>
      <c r="J11" s="37">
        <f t="shared" si="5"/>
        <v>1</v>
      </c>
      <c r="K11" s="38" t="e">
        <f t="shared" si="8"/>
        <v>#DIV/0!</v>
      </c>
      <c r="L11" s="39" t="s">
        <v>38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s="41" customFormat="1" ht="20.25">
      <c r="A12" s="33">
        <v>5</v>
      </c>
      <c r="B12" s="42" t="s">
        <v>39</v>
      </c>
      <c r="C12" s="35">
        <f t="shared" si="0"/>
        <v>0.55</v>
      </c>
      <c r="D12" s="36" t="e">
        <f t="shared" si="6"/>
        <v>#DIV/0!</v>
      </c>
      <c r="E12" s="35">
        <f t="shared" si="1"/>
        <v>0.2</v>
      </c>
      <c r="F12" s="36" t="e">
        <f t="shared" si="7"/>
        <v>#DIV/0!</v>
      </c>
      <c r="G12" s="35">
        <f t="shared" si="2"/>
        <v>0.1</v>
      </c>
      <c r="H12" s="36">
        <f t="shared" si="3"/>
        <v>5</v>
      </c>
      <c r="I12" s="35">
        <f t="shared" si="4"/>
        <v>0.15</v>
      </c>
      <c r="J12" s="37">
        <f t="shared" si="5"/>
        <v>1</v>
      </c>
      <c r="K12" s="38" t="e">
        <f t="shared" si="8"/>
        <v>#DIV/0!</v>
      </c>
      <c r="L12" s="39" t="s">
        <v>40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s="41" customFormat="1" ht="20.25">
      <c r="A13" s="33">
        <v>6</v>
      </c>
      <c r="B13" s="42" t="s">
        <v>41</v>
      </c>
      <c r="C13" s="35">
        <f t="shared" si="0"/>
        <v>0.55</v>
      </c>
      <c r="D13" s="36" t="e">
        <f t="shared" si="6"/>
        <v>#DIV/0!</v>
      </c>
      <c r="E13" s="35">
        <f t="shared" si="1"/>
        <v>0.2</v>
      </c>
      <c r="F13" s="36">
        <f t="shared" si="7"/>
        <v>0</v>
      </c>
      <c r="G13" s="35">
        <f t="shared" si="2"/>
        <v>0.1</v>
      </c>
      <c r="H13" s="36">
        <f t="shared" si="3"/>
        <v>5</v>
      </c>
      <c r="I13" s="35">
        <f t="shared" si="4"/>
        <v>0.15</v>
      </c>
      <c r="J13" s="37">
        <f t="shared" si="5"/>
        <v>1</v>
      </c>
      <c r="K13" s="38" t="e">
        <f t="shared" si="8"/>
        <v>#DIV/0!</v>
      </c>
      <c r="L13" s="39" t="s">
        <v>42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s="41" customFormat="1" ht="20.25">
      <c r="A14" s="33">
        <v>7</v>
      </c>
      <c r="B14" s="42" t="s">
        <v>43</v>
      </c>
      <c r="C14" s="35">
        <f t="shared" si="0"/>
        <v>0.55</v>
      </c>
      <c r="D14" s="36" t="e">
        <f t="shared" si="6"/>
        <v>#DIV/0!</v>
      </c>
      <c r="E14" s="35">
        <f t="shared" si="1"/>
        <v>0.2</v>
      </c>
      <c r="F14" s="36" t="e">
        <f t="shared" si="7"/>
        <v>#DIV/0!</v>
      </c>
      <c r="G14" s="35">
        <f t="shared" si="2"/>
        <v>0.1</v>
      </c>
      <c r="H14" s="36">
        <f t="shared" si="3"/>
        <v>5</v>
      </c>
      <c r="I14" s="35">
        <f t="shared" si="4"/>
        <v>0.15</v>
      </c>
      <c r="J14" s="37">
        <f t="shared" si="5"/>
        <v>4</v>
      </c>
      <c r="K14" s="38" t="e">
        <f t="shared" si="8"/>
        <v>#DIV/0!</v>
      </c>
      <c r="L14" s="39" t="s">
        <v>44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s="41" customFormat="1" ht="20.25">
      <c r="A15" s="33">
        <v>7</v>
      </c>
      <c r="B15" s="42" t="s">
        <v>45</v>
      </c>
      <c r="C15" s="35">
        <f t="shared" si="0"/>
        <v>0.55</v>
      </c>
      <c r="D15" s="36" t="e">
        <f t="shared" si="6"/>
        <v>#DIV/0!</v>
      </c>
      <c r="E15" s="35">
        <f t="shared" si="1"/>
        <v>0.2</v>
      </c>
      <c r="F15" s="36">
        <f t="shared" si="7"/>
        <v>0</v>
      </c>
      <c r="G15" s="35">
        <f t="shared" si="2"/>
        <v>0.1</v>
      </c>
      <c r="H15" s="36">
        <f>F42*$K$20+G42*$K$21+H42*$K$22+I42*$K$23+J42*$K$24</f>
        <v>5</v>
      </c>
      <c r="I15" s="35">
        <f t="shared" si="4"/>
        <v>0.15</v>
      </c>
      <c r="J15" s="37">
        <f>K42</f>
        <v>4</v>
      </c>
      <c r="K15" s="38" t="e">
        <f>C15*D15+E15*F15+G15*H15+I15*J15</f>
        <v>#DIV/0!</v>
      </c>
      <c r="L15" s="39" t="s">
        <v>46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s="32" customFormat="1" ht="12.75" customHeight="1">
      <c r="A16" s="43"/>
      <c r="B16" s="128" t="s">
        <v>47</v>
      </c>
      <c r="C16" s="128"/>
      <c r="D16" s="128"/>
      <c r="E16" s="128"/>
      <c r="F16" s="128"/>
      <c r="G16" s="128"/>
      <c r="H16" s="128" t="s">
        <v>48</v>
      </c>
      <c r="I16" s="128"/>
      <c r="J16" s="128"/>
      <c r="K16" s="44" t="s">
        <v>49</v>
      </c>
      <c r="L16" s="45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s="50" customFormat="1" ht="12.75" customHeight="1">
      <c r="A17" s="46" t="s">
        <v>50</v>
      </c>
      <c r="B17" s="119" t="s">
        <v>51</v>
      </c>
      <c r="C17" s="119"/>
      <c r="D17" s="119"/>
      <c r="E17" s="119"/>
      <c r="F17" s="119"/>
      <c r="G17" s="119"/>
      <c r="H17" s="117" t="s">
        <v>52</v>
      </c>
      <c r="I17" s="117"/>
      <c r="J17" s="117"/>
      <c r="K17" s="47">
        <v>0.55</v>
      </c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s="50" customFormat="1" ht="12.75" customHeight="1">
      <c r="A18" s="46" t="s">
        <v>53</v>
      </c>
      <c r="B18" s="125" t="s">
        <v>54</v>
      </c>
      <c r="C18" s="125"/>
      <c r="D18" s="125"/>
      <c r="E18" s="125"/>
      <c r="F18" s="125"/>
      <c r="G18" s="125"/>
      <c r="H18" s="117" t="s">
        <v>55</v>
      </c>
      <c r="I18" s="117"/>
      <c r="J18" s="117"/>
      <c r="K18" s="47">
        <v>0.2</v>
      </c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s="50" customFormat="1" ht="12.75" customHeight="1">
      <c r="A19" s="46" t="s">
        <v>56</v>
      </c>
      <c r="B19" s="119" t="s">
        <v>57</v>
      </c>
      <c r="C19" s="119"/>
      <c r="D19" s="119"/>
      <c r="E19" s="119"/>
      <c r="F19" s="119"/>
      <c r="G19" s="119"/>
      <c r="H19" s="117" t="s">
        <v>58</v>
      </c>
      <c r="I19" s="117"/>
      <c r="J19" s="117"/>
      <c r="K19" s="47">
        <v>0.1</v>
      </c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s="54" customFormat="1" ht="12.75" customHeight="1">
      <c r="A20" s="51"/>
      <c r="B20" s="126" t="s">
        <v>59</v>
      </c>
      <c r="C20" s="126"/>
      <c r="D20" s="126"/>
      <c r="E20" s="126"/>
      <c r="F20" s="126"/>
      <c r="G20" s="126"/>
      <c r="H20" s="117" t="s">
        <v>60</v>
      </c>
      <c r="I20" s="117"/>
      <c r="J20" s="117"/>
      <c r="K20" s="52">
        <v>0.25</v>
      </c>
      <c r="L20" s="121">
        <f>SUM(K20:K24)</f>
        <v>1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s="54" customFormat="1" ht="12.75" customHeight="1">
      <c r="A21" s="55"/>
      <c r="B21" s="122" t="s">
        <v>61</v>
      </c>
      <c r="C21" s="122"/>
      <c r="D21" s="122"/>
      <c r="E21" s="122"/>
      <c r="F21" s="122"/>
      <c r="G21" s="122"/>
      <c r="H21" s="117" t="s">
        <v>60</v>
      </c>
      <c r="I21" s="117"/>
      <c r="J21" s="117"/>
      <c r="K21" s="56">
        <v>0.25</v>
      </c>
      <c r="L21" s="121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s="54" customFormat="1" ht="12.75" customHeight="1">
      <c r="A22" s="55"/>
      <c r="B22" s="123" t="s">
        <v>62</v>
      </c>
      <c r="C22" s="123"/>
      <c r="D22" s="123"/>
      <c r="E22" s="123"/>
      <c r="F22" s="123"/>
      <c r="G22" s="123"/>
      <c r="H22" s="117" t="s">
        <v>60</v>
      </c>
      <c r="I22" s="117"/>
      <c r="J22" s="117"/>
      <c r="K22" s="56">
        <v>0.2</v>
      </c>
      <c r="L22" s="121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54" customFormat="1" ht="12.75" customHeight="1">
      <c r="A23" s="55"/>
      <c r="B23" s="124" t="s">
        <v>63</v>
      </c>
      <c r="C23" s="124"/>
      <c r="D23" s="124"/>
      <c r="E23" s="124"/>
      <c r="F23" s="124"/>
      <c r="G23" s="124"/>
      <c r="H23" s="117" t="s">
        <v>64</v>
      </c>
      <c r="I23" s="117"/>
      <c r="J23" s="117"/>
      <c r="K23" s="56">
        <v>0.15</v>
      </c>
      <c r="L23" s="121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s="54" customFormat="1" ht="12.75" customHeight="1">
      <c r="A24" s="55"/>
      <c r="B24" s="124" t="s">
        <v>65</v>
      </c>
      <c r="C24" s="124"/>
      <c r="D24" s="124"/>
      <c r="E24" s="124"/>
      <c r="F24" s="124"/>
      <c r="G24" s="124"/>
      <c r="H24" s="117" t="s">
        <v>64</v>
      </c>
      <c r="I24" s="117"/>
      <c r="J24" s="117"/>
      <c r="K24" s="56">
        <v>0.15</v>
      </c>
      <c r="L24" s="12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50" customFormat="1" ht="15.75">
      <c r="A25" s="46" t="s">
        <v>66</v>
      </c>
      <c r="B25" s="119" t="s">
        <v>67</v>
      </c>
      <c r="C25" s="119"/>
      <c r="D25" s="119"/>
      <c r="E25" s="119"/>
      <c r="F25" s="119"/>
      <c r="G25" s="119"/>
      <c r="H25" s="120"/>
      <c r="I25" s="120"/>
      <c r="J25" s="120"/>
      <c r="K25" s="47">
        <v>0.15</v>
      </c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50" customFormat="1" ht="15">
      <c r="A26" s="58"/>
      <c r="B26" s="59" t="s">
        <v>68</v>
      </c>
      <c r="C26" s="116" t="s">
        <v>100</v>
      </c>
      <c r="D26" s="116"/>
      <c r="E26" s="116"/>
      <c r="F26" s="116"/>
      <c r="G26" s="116"/>
      <c r="H26" s="117" t="s">
        <v>69</v>
      </c>
      <c r="I26" s="117"/>
      <c r="J26" s="117"/>
      <c r="K26" s="60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50" customFormat="1" ht="12.75" customHeight="1">
      <c r="A27" s="58"/>
      <c r="B27" s="59" t="s">
        <v>70</v>
      </c>
      <c r="C27" s="116" t="s">
        <v>99</v>
      </c>
      <c r="D27" s="116"/>
      <c r="E27" s="116"/>
      <c r="F27" s="116"/>
      <c r="G27" s="116"/>
      <c r="H27" s="117" t="s">
        <v>71</v>
      </c>
      <c r="I27" s="117"/>
      <c r="J27" s="117"/>
      <c r="K27" s="60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s="50" customFormat="1" ht="12.75" customHeight="1">
      <c r="A28" s="58"/>
      <c r="B28" s="59" t="s">
        <v>72</v>
      </c>
      <c r="C28" s="116" t="s">
        <v>98</v>
      </c>
      <c r="D28" s="116"/>
      <c r="E28" s="116"/>
      <c r="F28" s="116"/>
      <c r="G28" s="116"/>
      <c r="H28" s="117" t="s">
        <v>73</v>
      </c>
      <c r="I28" s="117"/>
      <c r="J28" s="117"/>
      <c r="K28" s="60"/>
      <c r="L28" s="4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s="50" customFormat="1" ht="15">
      <c r="A29" s="58"/>
      <c r="B29" s="59" t="s">
        <v>74</v>
      </c>
      <c r="C29" s="118" t="s">
        <v>95</v>
      </c>
      <c r="D29" s="118"/>
      <c r="E29" s="118"/>
      <c r="F29" s="118"/>
      <c r="G29" s="118"/>
      <c r="H29" s="117" t="s">
        <v>75</v>
      </c>
      <c r="I29" s="117"/>
      <c r="J29" s="117"/>
      <c r="K29" s="60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s="50" customFormat="1" ht="15">
      <c r="A30" s="58"/>
      <c r="B30" s="59" t="s">
        <v>76</v>
      </c>
      <c r="C30" s="118" t="s">
        <v>97</v>
      </c>
      <c r="D30" s="118"/>
      <c r="E30" s="118"/>
      <c r="F30" s="118"/>
      <c r="G30" s="118"/>
      <c r="H30" s="117" t="s">
        <v>77</v>
      </c>
      <c r="I30" s="117"/>
      <c r="J30" s="117"/>
      <c r="K30" s="60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s="64" customFormat="1" ht="19.5">
      <c r="A31" s="61"/>
      <c r="B31" s="110" t="s">
        <v>78</v>
      </c>
      <c r="C31" s="110"/>
      <c r="D31" s="110"/>
      <c r="E31" s="110"/>
      <c r="F31" s="110"/>
      <c r="G31" s="110"/>
      <c r="H31" s="111" t="s">
        <v>79</v>
      </c>
      <c r="I31" s="111"/>
      <c r="J31" s="111"/>
      <c r="K31" s="62">
        <f>K17+K18+K19+K25</f>
        <v>1</v>
      </c>
      <c r="L31" s="63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s="68" customFormat="1" ht="12.75" customHeight="1">
      <c r="A32" s="112" t="s">
        <v>23</v>
      </c>
      <c r="B32" s="113" t="s">
        <v>24</v>
      </c>
      <c r="C32" s="114" t="s">
        <v>80</v>
      </c>
      <c r="D32" s="114"/>
      <c r="E32" s="114" t="s">
        <v>81</v>
      </c>
      <c r="F32" s="115" t="s">
        <v>30</v>
      </c>
      <c r="G32" s="115"/>
      <c r="H32" s="115"/>
      <c r="I32" s="115"/>
      <c r="J32" s="115"/>
      <c r="K32" s="106" t="s">
        <v>31</v>
      </c>
      <c r="L32" s="65"/>
      <c r="M32" s="66"/>
      <c r="N32" s="6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 s="68" customFormat="1" ht="15">
      <c r="A33" s="112"/>
      <c r="B33" s="113"/>
      <c r="C33" s="114"/>
      <c r="D33" s="114"/>
      <c r="E33" s="114"/>
      <c r="F33" s="69" t="s">
        <v>82</v>
      </c>
      <c r="G33" s="70" t="s">
        <v>83</v>
      </c>
      <c r="H33" s="70" t="s">
        <v>84</v>
      </c>
      <c r="I33" s="70" t="s">
        <v>85</v>
      </c>
      <c r="J33" s="71" t="s">
        <v>86</v>
      </c>
      <c r="K33" s="106"/>
      <c r="L33" s="65"/>
      <c r="M33" s="66"/>
      <c r="N33" s="66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 s="68" customFormat="1" ht="15">
      <c r="A34" s="112"/>
      <c r="B34" s="113"/>
      <c r="C34" s="114"/>
      <c r="D34" s="114"/>
      <c r="E34" s="114"/>
      <c r="F34" s="69"/>
      <c r="G34" s="70"/>
      <c r="H34" s="70"/>
      <c r="I34" s="70"/>
      <c r="J34" s="71"/>
      <c r="K34" s="106"/>
      <c r="L34" s="65"/>
      <c r="M34" s="66"/>
      <c r="N34" s="66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 spans="1:29" s="64" customFormat="1" ht="15">
      <c r="A35" s="72">
        <v>1</v>
      </c>
      <c r="B35" s="73"/>
      <c r="C35" s="107">
        <f>'Сравнительная таблица'!C14</f>
        <v>0</v>
      </c>
      <c r="D35" s="107"/>
      <c r="E35" s="74">
        <f>'Сравнительная таблица'!C12</f>
        <v>0</v>
      </c>
      <c r="F35" s="75">
        <v>5</v>
      </c>
      <c r="G35" s="76">
        <v>5</v>
      </c>
      <c r="H35" s="75">
        <v>5</v>
      </c>
      <c r="I35" s="76">
        <v>5</v>
      </c>
      <c r="J35" s="75">
        <v>5</v>
      </c>
      <c r="K35" s="77">
        <v>3</v>
      </c>
      <c r="L35" s="65"/>
      <c r="M35" s="66"/>
      <c r="N35" s="66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s="64" customFormat="1" ht="15">
      <c r="A36" s="78">
        <f aca="true" t="shared" si="9" ref="A36:A42">A35+1</f>
        <v>2</v>
      </c>
      <c r="B36" s="79"/>
      <c r="C36" s="108">
        <f>'Сравнительная таблица'!E14</f>
        <v>0</v>
      </c>
      <c r="D36" s="108"/>
      <c r="E36" s="80">
        <f>'Сравнительная таблица'!E12</f>
        <v>50</v>
      </c>
      <c r="F36" s="81">
        <v>5</v>
      </c>
      <c r="G36" s="76">
        <v>5</v>
      </c>
      <c r="H36" s="81">
        <v>5</v>
      </c>
      <c r="I36" s="76">
        <v>5</v>
      </c>
      <c r="J36" s="81">
        <v>5</v>
      </c>
      <c r="K36" s="77">
        <v>3</v>
      </c>
      <c r="L36" s="65"/>
      <c r="M36" s="66"/>
      <c r="N36" s="66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s="64" customFormat="1" ht="12.75">
      <c r="A37" s="78">
        <f t="shared" si="9"/>
        <v>3</v>
      </c>
      <c r="B37" s="79"/>
      <c r="C37" s="105">
        <f>'Сравнительная таблица'!G14</f>
        <v>0</v>
      </c>
      <c r="D37" s="105"/>
      <c r="E37" s="80">
        <f>'Сравнительная таблица'!G12</f>
        <v>0</v>
      </c>
      <c r="F37" s="81">
        <v>5</v>
      </c>
      <c r="G37" s="76">
        <v>5</v>
      </c>
      <c r="H37" s="81">
        <v>5</v>
      </c>
      <c r="I37" s="76">
        <v>5</v>
      </c>
      <c r="J37" s="81">
        <v>5</v>
      </c>
      <c r="K37" s="77">
        <v>3</v>
      </c>
      <c r="L37" s="41"/>
      <c r="M37" s="66"/>
      <c r="N37" s="66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s="64" customFormat="1" ht="15">
      <c r="A38" s="78">
        <f t="shared" si="9"/>
        <v>4</v>
      </c>
      <c r="B38" s="82"/>
      <c r="C38" s="109">
        <f>'Сравнительная таблица'!I14</f>
        <v>0</v>
      </c>
      <c r="D38" s="109"/>
      <c r="E38" s="80">
        <f>'Сравнительная таблица'!I12</f>
        <v>50</v>
      </c>
      <c r="F38" s="83">
        <v>5</v>
      </c>
      <c r="G38" s="84">
        <v>5</v>
      </c>
      <c r="H38" s="83">
        <v>5</v>
      </c>
      <c r="I38" s="84">
        <v>5</v>
      </c>
      <c r="J38" s="83">
        <v>5</v>
      </c>
      <c r="K38" s="85">
        <v>1</v>
      </c>
      <c r="L38" s="65"/>
      <c r="M38" s="66"/>
      <c r="N38" s="66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s="64" customFormat="1" ht="12.75">
      <c r="A39" s="78">
        <f t="shared" si="9"/>
        <v>5</v>
      </c>
      <c r="B39" s="79"/>
      <c r="C39" s="105">
        <f>'Сравнительная таблица'!K14</f>
        <v>0</v>
      </c>
      <c r="D39" s="105"/>
      <c r="E39" s="80">
        <f>'Сравнительная таблица'!K12</f>
        <v>0</v>
      </c>
      <c r="F39" s="81">
        <v>5</v>
      </c>
      <c r="G39" s="76">
        <v>5</v>
      </c>
      <c r="H39" s="81">
        <v>5</v>
      </c>
      <c r="I39" s="76">
        <v>5</v>
      </c>
      <c r="J39" s="81">
        <v>5</v>
      </c>
      <c r="K39" s="77">
        <v>1</v>
      </c>
      <c r="L39" s="41"/>
      <c r="M39" s="66"/>
      <c r="N39" s="66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s="64" customFormat="1" ht="15">
      <c r="A40" s="86">
        <f t="shared" si="9"/>
        <v>6</v>
      </c>
      <c r="B40" s="87"/>
      <c r="C40" s="104">
        <f>'Сравнительная таблица'!M14</f>
        <v>0</v>
      </c>
      <c r="D40" s="104"/>
      <c r="E40" s="88">
        <f>'Сравнительная таблица'!M12</f>
        <v>50</v>
      </c>
      <c r="F40" s="89">
        <v>5</v>
      </c>
      <c r="G40" s="90">
        <v>5</v>
      </c>
      <c r="H40" s="89">
        <v>5</v>
      </c>
      <c r="I40" s="90">
        <v>5</v>
      </c>
      <c r="J40" s="89">
        <v>5</v>
      </c>
      <c r="K40" s="91">
        <v>1</v>
      </c>
      <c r="L40" s="65"/>
      <c r="M40" s="66"/>
      <c r="N40" s="66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s="64" customFormat="1" ht="12.75">
      <c r="A41" s="78">
        <f t="shared" si="9"/>
        <v>7</v>
      </c>
      <c r="B41" s="79"/>
      <c r="C41" s="105">
        <f>'Сравнительная таблица'!O14</f>
        <v>0</v>
      </c>
      <c r="D41" s="105"/>
      <c r="E41" s="80">
        <f>'Сравнительная таблица'!O12</f>
        <v>0</v>
      </c>
      <c r="F41" s="81">
        <v>5</v>
      </c>
      <c r="G41" s="76">
        <v>5</v>
      </c>
      <c r="H41" s="81">
        <v>5</v>
      </c>
      <c r="I41" s="76">
        <v>5</v>
      </c>
      <c r="J41" s="81">
        <v>5</v>
      </c>
      <c r="K41" s="77">
        <v>4</v>
      </c>
      <c r="L41" s="41"/>
      <c r="M41" s="66"/>
      <c r="N41" s="6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s="64" customFormat="1" ht="12.75">
      <c r="A42" s="78">
        <f t="shared" si="9"/>
        <v>8</v>
      </c>
      <c r="B42" s="79"/>
      <c r="C42" s="105">
        <f>'Сравнительная таблица'!R11</f>
        <v>0</v>
      </c>
      <c r="D42" s="105"/>
      <c r="E42" s="80">
        <f>'Сравнительная таблица'!Q12</f>
        <v>90</v>
      </c>
      <c r="F42" s="81">
        <v>5</v>
      </c>
      <c r="G42" s="76">
        <v>5</v>
      </c>
      <c r="H42" s="81">
        <v>5</v>
      </c>
      <c r="I42" s="76">
        <v>5</v>
      </c>
      <c r="J42" s="81">
        <v>5</v>
      </c>
      <c r="K42" s="77">
        <v>4</v>
      </c>
      <c r="L42" s="41"/>
      <c r="M42" s="66"/>
      <c r="N42" s="66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s="94" customFormat="1" ht="7.5" customHeight="1">
      <c r="A43" s="92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27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1:29" s="94" customFormat="1" ht="7.5" customHeight="1">
      <c r="A44" s="9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27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1:29" s="94" customFormat="1" ht="7.5" customHeight="1">
      <c r="A45" s="92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27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</row>
    <row r="46" spans="1:29" s="94" customFormat="1" ht="7.5" customHeight="1">
      <c r="A46" s="9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7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</row>
    <row r="47" spans="1:29" s="94" customFormat="1" ht="7.5" customHeight="1">
      <c r="A47" s="92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27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94" customFormat="1" ht="7.5" customHeight="1">
      <c r="A48" s="92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27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</row>
    <row r="49" spans="1:29" s="94" customFormat="1" ht="7.5" customHeight="1">
      <c r="A49" s="92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27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9" s="94" customFormat="1" ht="7.5" customHeight="1">
      <c r="A50" s="92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27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</row>
    <row r="51" spans="1:29" s="94" customFormat="1" ht="7.5" customHeight="1">
      <c r="A51" s="92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27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</row>
    <row r="52" spans="1:29" s="94" customFormat="1" ht="7.5" customHeight="1">
      <c r="A52" s="92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27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</row>
    <row r="53" spans="1:29" s="94" customFormat="1" ht="7.5" customHeight="1">
      <c r="A53" s="92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27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</row>
    <row r="54" spans="1:29" s="94" customFormat="1" ht="7.5" customHeight="1">
      <c r="A54" s="92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27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</row>
    <row r="55" spans="1:29" s="94" customFormat="1" ht="7.5" customHeight="1">
      <c r="A55" s="92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27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s="94" customFormat="1" ht="7.5" customHeight="1">
      <c r="A56" s="92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27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s="94" customFormat="1" ht="7.5" customHeight="1">
      <c r="A57" s="92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27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s="94" customFormat="1" ht="7.5" customHeight="1">
      <c r="A58" s="92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27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s="94" customFormat="1" ht="7.5" customHeight="1">
      <c r="A59" s="92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27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</row>
    <row r="60" spans="1:29" s="94" customFormat="1" ht="7.5" customHeight="1">
      <c r="A60" s="92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27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</row>
    <row r="61" spans="1:29" s="94" customFormat="1" ht="7.5" customHeight="1">
      <c r="A61" s="92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27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</row>
    <row r="62" spans="1:29" s="94" customFormat="1" ht="7.5" customHeight="1">
      <c r="A62" s="9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27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</row>
    <row r="63" spans="1:29" s="94" customFormat="1" ht="7.5" customHeight="1">
      <c r="A63" s="92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27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</row>
    <row r="64" spans="1:29" s="94" customFormat="1" ht="7.5" customHeight="1">
      <c r="A64" s="92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27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</row>
    <row r="65" spans="1:29" s="94" customFormat="1" ht="7.5" customHeight="1">
      <c r="A65" s="92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27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</row>
    <row r="66" spans="1:29" s="94" customFormat="1" ht="7.5" customHeight="1">
      <c r="A66" s="92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27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s="94" customFormat="1" ht="7.5" customHeight="1">
      <c r="A67" s="92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27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94" customFormat="1" ht="7.5" customHeight="1">
      <c r="A68" s="92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27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</row>
    <row r="69" spans="1:29" s="94" customFormat="1" ht="7.5" customHeight="1">
      <c r="A69" s="92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27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</row>
    <row r="70" spans="1:29" s="94" customFormat="1" ht="7.5" customHeight="1">
      <c r="A70" s="92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27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</row>
    <row r="71" spans="1:29" s="94" customFormat="1" ht="7.5" customHeight="1">
      <c r="A71" s="92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27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</row>
    <row r="72" spans="1:29" s="94" customFormat="1" ht="7.5" customHeight="1">
      <c r="A72" s="92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27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</row>
    <row r="73" spans="1:29" s="94" customFormat="1" ht="7.5" customHeight="1">
      <c r="A73" s="92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27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</row>
    <row r="74" spans="1:29" s="94" customFormat="1" ht="7.5" customHeight="1">
      <c r="A74" s="92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27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</row>
    <row r="75" spans="1:29" s="94" customFormat="1" ht="7.5" customHeight="1">
      <c r="A75" s="92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27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</row>
    <row r="76" spans="1:29" s="94" customFormat="1" ht="7.5" customHeight="1">
      <c r="A76" s="92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27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</row>
    <row r="77" spans="1:29" s="94" customFormat="1" ht="7.5" customHeight="1">
      <c r="A77" s="92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27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</row>
    <row r="78" spans="1:29" s="94" customFormat="1" ht="7.5" customHeight="1">
      <c r="A78" s="92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27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</row>
    <row r="79" spans="1:29" s="94" customFormat="1" ht="7.5" customHeight="1">
      <c r="A79" s="92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27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</row>
    <row r="80" spans="1:29" s="94" customFormat="1" ht="7.5" customHeight="1">
      <c r="A80" s="92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27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</row>
    <row r="81" spans="1:29" s="94" customFormat="1" ht="7.5" customHeight="1">
      <c r="A81" s="92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27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</row>
    <row r="82" spans="1:29" s="94" customFormat="1" ht="7.5" customHeight="1">
      <c r="A82" s="92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27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</row>
    <row r="83" spans="1:29" s="94" customFormat="1" ht="7.5" customHeight="1">
      <c r="A83" s="92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27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</row>
    <row r="84" spans="1:29" s="94" customFormat="1" ht="7.5" customHeight="1">
      <c r="A84" s="92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27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</row>
    <row r="85" spans="1:29" s="94" customFormat="1" ht="7.5" customHeight="1">
      <c r="A85" s="92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27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</row>
    <row r="86" spans="1:29" s="94" customFormat="1" ht="7.5" customHeight="1">
      <c r="A86" s="92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27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</row>
    <row r="87" spans="1:29" s="94" customFormat="1" ht="7.5" customHeight="1">
      <c r="A87" s="92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27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</row>
    <row r="88" spans="1:29" s="94" customFormat="1" ht="7.5" customHeight="1">
      <c r="A88" s="92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27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</row>
    <row r="89" spans="1:29" s="94" customFormat="1" ht="7.5" customHeight="1">
      <c r="A89" s="92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27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</row>
    <row r="90" spans="1:29" s="94" customFormat="1" ht="7.5" customHeight="1">
      <c r="A90" s="92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27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</row>
    <row r="91" spans="1:29" s="94" customFormat="1" ht="7.5" customHeight="1">
      <c r="A91" s="92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27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</row>
    <row r="92" spans="1:29" s="94" customFormat="1" ht="7.5" customHeight="1">
      <c r="A92" s="92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27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</row>
    <row r="93" spans="1:29" s="94" customFormat="1" ht="7.5" customHeight="1">
      <c r="A93" s="92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27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</row>
    <row r="94" spans="1:29" s="94" customFormat="1" ht="7.5" customHeight="1">
      <c r="A94" s="92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27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</row>
    <row r="95" spans="1:29" s="94" customFormat="1" ht="7.5" customHeight="1">
      <c r="A95" s="92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27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</row>
    <row r="96" spans="1:29" s="94" customFormat="1" ht="7.5" customHeight="1">
      <c r="A96" s="92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27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</row>
    <row r="97" spans="1:29" s="94" customFormat="1" ht="7.5" customHeight="1">
      <c r="A97" s="92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27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</row>
    <row r="98" spans="1:29" s="94" customFormat="1" ht="7.5" customHeight="1">
      <c r="A98" s="92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27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</row>
    <row r="99" spans="1:29" s="94" customFormat="1" ht="7.5" customHeight="1">
      <c r="A99" s="92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27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</row>
    <row r="100" spans="1:29" s="94" customFormat="1" ht="7.5" customHeight="1">
      <c r="A100" s="92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27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</row>
    <row r="101" spans="1:29" s="94" customFormat="1" ht="7.5" customHeight="1">
      <c r="A101" s="92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27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</row>
    <row r="102" spans="1:29" s="94" customFormat="1" ht="7.5" customHeight="1">
      <c r="A102" s="92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27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</row>
    <row r="103" spans="1:29" s="94" customFormat="1" ht="7.5" customHeight="1">
      <c r="A103" s="92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27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</row>
    <row r="104" spans="1:29" s="94" customFormat="1" ht="7.5" customHeight="1">
      <c r="A104" s="92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27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94" customFormat="1" ht="7.5" customHeight="1">
      <c r="A105" s="92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27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:29" s="94" customFormat="1" ht="7.5" customHeight="1">
      <c r="A106" s="92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27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  <row r="107" spans="1:29" s="94" customFormat="1" ht="7.5" customHeight="1">
      <c r="A107" s="92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27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</row>
    <row r="108" spans="1:29" s="94" customFormat="1" ht="7.5" customHeight="1">
      <c r="A108" s="92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27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</row>
    <row r="109" spans="1:29" s="94" customFormat="1" ht="7.5" customHeight="1">
      <c r="A109" s="92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27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</row>
    <row r="110" spans="1:29" s="94" customFormat="1" ht="7.5" customHeight="1">
      <c r="A110" s="92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27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</row>
    <row r="111" spans="1:29" s="94" customFormat="1" ht="7.5" customHeight="1">
      <c r="A111" s="92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27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</row>
    <row r="112" spans="1:29" s="94" customFormat="1" ht="7.5" customHeight="1">
      <c r="A112" s="92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27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s="94" customFormat="1" ht="7.5" customHeight="1">
      <c r="A113" s="92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27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s="94" customFormat="1" ht="7.5" customHeight="1">
      <c r="A114" s="92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27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s="94" customFormat="1" ht="7.5" customHeight="1">
      <c r="A115" s="92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27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s="94" customFormat="1" ht="7.5" customHeight="1">
      <c r="A116" s="92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27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</sheetData>
  <sheetProtection/>
  <mergeCells count="60">
    <mergeCell ref="A1:K1"/>
    <mergeCell ref="A2:L2"/>
    <mergeCell ref="A3:L3"/>
    <mergeCell ref="A4:L4"/>
    <mergeCell ref="A6:A7"/>
    <mergeCell ref="B6:B7"/>
    <mergeCell ref="C6:J6"/>
    <mergeCell ref="K6:K7"/>
    <mergeCell ref="L6:L7"/>
    <mergeCell ref="C7:D7"/>
    <mergeCell ref="E7:F7"/>
    <mergeCell ref="G7:H7"/>
    <mergeCell ref="I7:J7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L20:L24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C26:G26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B31:G31"/>
    <mergeCell ref="H31:J31"/>
    <mergeCell ref="A32:A34"/>
    <mergeCell ref="B32:B34"/>
    <mergeCell ref="C32:D34"/>
    <mergeCell ref="E32:E34"/>
    <mergeCell ref="F32:J32"/>
    <mergeCell ref="C40:D40"/>
    <mergeCell ref="C41:D41"/>
    <mergeCell ref="C42:D42"/>
    <mergeCell ref="K32:K34"/>
    <mergeCell ref="C35:D35"/>
    <mergeCell ref="C36:D36"/>
    <mergeCell ref="C37:D37"/>
    <mergeCell ref="C38:D38"/>
    <mergeCell ref="C39:D39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 scale="7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Bozheskii Dmitrii</cp:lastModifiedBy>
  <dcterms:modified xsi:type="dcterms:W3CDTF">2018-07-06T12:44:09Z</dcterms:modified>
  <cp:category/>
  <cp:version/>
  <cp:contentType/>
  <cp:contentStatus/>
</cp:coreProperties>
</file>