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КП" sheetId="1" r:id="rId1"/>
    <sheet name="Объем плитки" sheetId="2" state="hidden" r:id="rId2"/>
  </sheets>
  <definedNames>
    <definedName name="_xlnm.Print_Area" localSheetId="0">'КП'!$A$1:$L$72</definedName>
  </definedNames>
  <calcPr fullCalcOnLoad="1"/>
</workbook>
</file>

<file path=xl/sharedStrings.xml><?xml version="1.0" encoding="utf-8"?>
<sst xmlns="http://schemas.openxmlformats.org/spreadsheetml/2006/main" count="289" uniqueCount="150">
  <si>
    <t>№ п.п.</t>
  </si>
  <si>
    <t>Наименование работ</t>
  </si>
  <si>
    <t>Ед. изм.</t>
  </si>
  <si>
    <t>Кол-во</t>
  </si>
  <si>
    <t>Стоимость за ед. (без НДС) руб.</t>
  </si>
  <si>
    <t>Общая стоимость работ (без НДС) руб.</t>
  </si>
  <si>
    <t>Примечание</t>
  </si>
  <si>
    <t>Материалы</t>
  </si>
  <si>
    <t>Работа</t>
  </si>
  <si>
    <t xml:space="preserve">Итого </t>
  </si>
  <si>
    <t>м2</t>
  </si>
  <si>
    <t>Устройство керамогранитной плитки на клеевом составе Уральский гранит U126M (8мм)
Серо-бежевый</t>
  </si>
  <si>
    <t>Устройство керамогранитного плинтуса h-100 мм</t>
  </si>
  <si>
    <t>мп</t>
  </si>
  <si>
    <t>Керамическая плитка по типу дизайн проекта см. ЖК ОЛИМПИЯ 1подъезд Вестибюль лист 6</t>
  </si>
  <si>
    <t>Italon charme delux Arabescato White (800*800)</t>
  </si>
  <si>
    <t>Italon Charme EvoImperiale (300*600)</t>
  </si>
  <si>
    <t>Italon Charme Evo Statuarlo (800*1600)</t>
  </si>
  <si>
    <t>Italon Charme EvoImperiale (800*800)</t>
  </si>
  <si>
    <t>Italon charme Delux Arabescato Intarsio (564*564)</t>
  </si>
  <si>
    <t>Italon Charme Deluxe Sahara Noir (800*1600)</t>
  </si>
  <si>
    <t>Italon charme Delux Arabescato White (800*1600)</t>
  </si>
  <si>
    <t>Italon Charme EvoImperiale (600*600)</t>
  </si>
  <si>
    <t>Italon Charme Evo Imperiale мозаика (292*292)</t>
  </si>
  <si>
    <t>Italon Charme EvoImperiale (600*1200)</t>
  </si>
  <si>
    <t>Italon Charme Evo Statuarlo (800*800)</t>
  </si>
  <si>
    <t>Устройство плинтусов керамических вестибюль и лестничные холлы h-100 мм</t>
  </si>
  <si>
    <t>Устройство плинтусов керамических в коридорах h-300мм</t>
  </si>
  <si>
    <t>ИТОГО:</t>
  </si>
  <si>
    <t>ИТОГО С НДС 20%</t>
  </si>
  <si>
    <t>Срок выполнения работ (календарных дней)</t>
  </si>
  <si>
    <t>% аванса:</t>
  </si>
  <si>
    <t>Устройство керамогранитного плинтуса h-100 мм на Лк15</t>
  </si>
  <si>
    <t>Вестибюли (109, 128, 131, 135)</t>
  </si>
  <si>
    <t>Коридоры  коляс. (141,143)</t>
  </si>
  <si>
    <t>Колясочные (139, 140,142)</t>
  </si>
  <si>
    <t>Заливка лестничной площадки ЛК1, ЛК4  ровнителем</t>
  </si>
  <si>
    <t>1.1</t>
  </si>
  <si>
    <t>1.2</t>
  </si>
  <si>
    <t>2</t>
  </si>
  <si>
    <t>2.1</t>
  </si>
  <si>
    <t>2.2</t>
  </si>
  <si>
    <t>2.3</t>
  </si>
  <si>
    <t>Лифтовые холлы (с -2-го этажа по 9 этаж)</t>
  </si>
  <si>
    <t>Коридоры  поэтажные (со 2-го по 9 этажи)</t>
  </si>
  <si>
    <t>Устройство керамогранитного плинтуса h-300 мм</t>
  </si>
  <si>
    <t>Вывоз и утилизация отходов с предоставлением документов (справок, ТТН и пр.)</t>
  </si>
  <si>
    <t>компл</t>
  </si>
  <si>
    <t>Коммерческое предложение</t>
  </si>
  <si>
    <t xml:space="preserve"> на выполнение  комплекса работ по укладке напольной плитки в вестибюлях, лифтовых холлах, поэтажных коридорах, входных тамбуров, на лестничных площадках на объекте строительства  жилого комплекса в/о 1-7/Г-М на объекте: Реконструкция производственных корпусов бывшей табачной фабрики  «Нево–Табак» с целью приспособления для современного использования (многоквартирный жилой комплекс «Олимпия») по адресу: Санкт-Петербург, Клинский пр., д. 25, лит. А, кадастровый номер 78:32:0001635:17</t>
  </si>
  <si>
    <t>Прочее</t>
  </si>
  <si>
    <t>Стоимость предоставления безотзывной банковской гарантии на возврат авансового платежа</t>
  </si>
  <si>
    <t>ед</t>
  </si>
  <si>
    <t>1</t>
  </si>
  <si>
    <t>4</t>
  </si>
  <si>
    <t>5</t>
  </si>
  <si>
    <t>6</t>
  </si>
  <si>
    <t>7</t>
  </si>
  <si>
    <t>8</t>
  </si>
  <si>
    <t>9</t>
  </si>
  <si>
    <t>10</t>
  </si>
  <si>
    <t>5.1</t>
  </si>
  <si>
    <t>5.2</t>
  </si>
  <si>
    <t>6.1</t>
  </si>
  <si>
    <t>6.2</t>
  </si>
  <si>
    <t>7.1</t>
  </si>
  <si>
    <t>7.2</t>
  </si>
  <si>
    <t>8.1</t>
  </si>
  <si>
    <t>8.2</t>
  </si>
  <si>
    <t>Холл (пом.130) в 4 секции</t>
  </si>
  <si>
    <t>3</t>
  </si>
  <si>
    <t>Лифтовые холлы, поэтажные коридоры, вестибюли, лестничные клетки, тамбур-шлюзы, колясочные</t>
  </si>
  <si>
    <t>Устройство плинтусов МДФ в коридорах h-150 мм</t>
  </si>
  <si>
    <t>Укладка напольного керамогранита на клеевом составе с затиркой в соотвествии с дизайн-проектом</t>
  </si>
  <si>
    <t>ИТОГО керамогранит:</t>
  </si>
  <si>
    <t>№ п/п</t>
  </si>
  <si>
    <t>Наименование</t>
  </si>
  <si>
    <t>ед.изм.</t>
  </si>
  <si>
    <t>площадь с учетом подрезок 15%</t>
  </si>
  <si>
    <t>общая площадь плитки, м2</t>
  </si>
  <si>
    <t xml:space="preserve">Укладка напольного керамогранита на клеевом составе с затиркой </t>
  </si>
  <si>
    <t>Устройство керамогранитной плитки на клеевом составе Уральский гранит U126M (8мм)  на ЛК15</t>
  </si>
  <si>
    <t>Расчет количества напольного керамогранита к коммерческому предложению</t>
  </si>
  <si>
    <t>площадь с учетом подрезок 5%</t>
  </si>
  <si>
    <t>3.1</t>
  </si>
  <si>
    <t>3.2</t>
  </si>
  <si>
    <t>4.1</t>
  </si>
  <si>
    <t>4.2</t>
  </si>
  <si>
    <t>9.1</t>
  </si>
  <si>
    <t>9.2</t>
  </si>
  <si>
    <t>10.1</t>
  </si>
  <si>
    <t>10.2</t>
  </si>
  <si>
    <t>Лестничные площадки (с -2 го по 9 этажи) ЛК</t>
  </si>
  <si>
    <t>9.3</t>
  </si>
  <si>
    <t>9.4</t>
  </si>
  <si>
    <t>9.5</t>
  </si>
  <si>
    <t>плитку выбрать бюджетную по согласованию с Заказчиком</t>
  </si>
  <si>
    <t>ЛК15, ЛК1, ЛК4</t>
  </si>
  <si>
    <t>Тамбур-шлюзы (на -1-ом, -2-ом этажах) , тамбуры в жилые секции, тамбуры в пом.115, 124</t>
  </si>
  <si>
    <t>Коридоры в кладовых (на -1 и 1 этажах), э/щит. (136,138), тамбуры в кладовых на 1-м этаже</t>
  </si>
  <si>
    <t>Устройство  плинтуса h-150 мм из керамогранита</t>
  </si>
  <si>
    <t>Помещение для прокладки коммуникаций (137,  183*)</t>
  </si>
  <si>
    <t>Санузел в холле 4 секции (129)</t>
  </si>
  <si>
    <t>Нанесение акриловой гидроизоляции (с заведением на стены на 200 мм выше чистовой отделки пола)</t>
  </si>
  <si>
    <t>Устройство керамогранитной плитки на клеевом составе c заполнением шва примыкания пол/стена нетвердеющей мастикой</t>
  </si>
  <si>
    <t>плитку выбрать стоимостью за 2.000 рублей</t>
  </si>
  <si>
    <t>11.1</t>
  </si>
  <si>
    <t>11.2</t>
  </si>
  <si>
    <t>Помещение контейнеров (132,133)</t>
  </si>
  <si>
    <t>Нанесение акриловой гидроизоляции типа "битумаст" или аналог (с заведением на стены на 200 мм выше чистовой отделки пола)</t>
  </si>
  <si>
    <t>12.1</t>
  </si>
  <si>
    <t>12.2</t>
  </si>
  <si>
    <t>12.3</t>
  </si>
  <si>
    <t>Предоставляется заказчиком</t>
  </si>
  <si>
    <t>Материал предоставляется Генподрядчиком</t>
  </si>
  <si>
    <t>MODERA ceramics Голден Марокан (600*1200)</t>
  </si>
  <si>
    <t>В стоимость материалов включить плиточный клей, в стоимость работ распиловку и обработку верхней кромки плинтуса</t>
  </si>
  <si>
    <t>в стоимость материалов включать только плиточный клей и сопутствующие материала</t>
  </si>
  <si>
    <t xml:space="preserve">Мозаика </t>
  </si>
  <si>
    <t>Italon Sharme Evo Saturato 1600x800</t>
  </si>
  <si>
    <t>Italon Sharme Evo Imperiale 292x292</t>
  </si>
  <si>
    <t>2.4</t>
  </si>
  <si>
    <t>2.5</t>
  </si>
  <si>
    <t>Керамогранит 800х1600</t>
  </si>
  <si>
    <t>Керамогранит комбинированная раскладка 300х600, 600х600</t>
  </si>
  <si>
    <t>Arctic stone (600х600)</t>
  </si>
  <si>
    <t>Устройство пола из керамогранита,  комбинированная раскладка 800х800, 564х564,600х600</t>
  </si>
  <si>
    <t xml:space="preserve">Ступени </t>
  </si>
  <si>
    <t>3.3</t>
  </si>
  <si>
    <t>3.4</t>
  </si>
  <si>
    <t>3.5</t>
  </si>
  <si>
    <t>3.6</t>
  </si>
  <si>
    <t>Подступени</t>
  </si>
  <si>
    <t>Холл (пом.130)(см. ЖК ОЛИМПИЯ том 2.1 Холл 1 этаж лист 8, 8.1)</t>
  </si>
  <si>
    <t>3.7</t>
  </si>
  <si>
    <t>Profilpas Prostep SP</t>
  </si>
  <si>
    <t xml:space="preserve">Лестничный профиль </t>
  </si>
  <si>
    <t>3.8</t>
  </si>
  <si>
    <t>Устройство L-образного обрамления по периметру  приямка  для установки грязезащиты</t>
  </si>
  <si>
    <t xml:space="preserve">Алюминиевый уголок </t>
  </si>
  <si>
    <t>Размеры уголка подобрать по месту</t>
  </si>
  <si>
    <t>2.6</t>
  </si>
  <si>
    <t>2.7</t>
  </si>
  <si>
    <t>2.8</t>
  </si>
  <si>
    <t>Ступени  (пом.135)</t>
  </si>
  <si>
    <t>Подступени (пом.135)</t>
  </si>
  <si>
    <t>Лестничный профиль (пом.135)</t>
  </si>
  <si>
    <t>в стоимость материалов включать только плиточный клей и сопутствующие материалы</t>
  </si>
  <si>
    <t>в стоимость работ включить распиловку и обработку верхней кромки плинтуса</t>
  </si>
  <si>
    <t xml:space="preserve"> на выполнение  комплекса работ по укладке керамических напольных покрытий в вестибюлях, лифтовых холлах, поэтажных коридорах, входных тамбуров, на лестничных площадках на объекте строительства  жилого комплекса в/о 1-7/Г-М на объекте: Реконструкция производственных корпусов бывшей табачной фабрики  «Нево–Табак» с целью приспособления для современного использования (многоквартирный жилой комплекс «Олимпия») по адресу: Санкт-Петербург, Клинский пр., д. 25, лит. А, кадастровый номер 78:32:0001635:17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</si>
</sst>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vertical="center"/>
    </xf>
    <xf numFmtId="0" fontId="49" fillId="0" borderId="10" xfId="0" applyNumberFormat="1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vertical="center"/>
    </xf>
    <xf numFmtId="0" fontId="49" fillId="0" borderId="12" xfId="0" applyNumberFormat="1" applyFont="1" applyFill="1" applyBorder="1" applyAlignment="1">
      <alignment vertical="center" wrapText="1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Border="1" applyAlignment="1">
      <alignment vertical="center"/>
    </xf>
    <xf numFmtId="0" fontId="49" fillId="0" borderId="13" xfId="0" applyNumberFormat="1" applyFont="1" applyFill="1" applyBorder="1" applyAlignment="1">
      <alignment vertical="center"/>
    </xf>
    <xf numFmtId="0" fontId="50" fillId="0" borderId="13" xfId="0" applyNumberFormat="1" applyFont="1" applyFill="1" applyBorder="1" applyAlignment="1">
      <alignment horizontal="right" vertical="center"/>
    </xf>
    <xf numFmtId="0" fontId="49" fillId="0" borderId="14" xfId="0" applyNumberFormat="1" applyFont="1" applyFill="1" applyBorder="1" applyAlignment="1">
      <alignment vertical="center"/>
    </xf>
    <xf numFmtId="0" fontId="50" fillId="33" borderId="15" xfId="0" applyNumberFormat="1" applyFont="1" applyFill="1" applyBorder="1" applyAlignment="1">
      <alignment horizontal="center" vertical="center" wrapText="1"/>
    </xf>
    <xf numFmtId="0" fontId="50" fillId="33" borderId="15" xfId="0" applyNumberFormat="1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0" fillId="34" borderId="16" xfId="0" applyNumberFormat="1" applyFont="1" applyFill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center" wrapText="1"/>
    </xf>
    <xf numFmtId="0" fontId="50" fillId="0" borderId="17" xfId="0" applyNumberFormat="1" applyFont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/>
    </xf>
    <xf numFmtId="49" fontId="49" fillId="34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 vertical="center"/>
    </xf>
    <xf numFmtId="49" fontId="50" fillId="34" borderId="18" xfId="0" applyNumberFormat="1" applyFont="1" applyFill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left" vertical="center"/>
    </xf>
    <xf numFmtId="0" fontId="49" fillId="34" borderId="10" xfId="0" applyNumberFormat="1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>
      <alignment horizontal="left" vertical="center"/>
    </xf>
    <xf numFmtId="0" fontId="49" fillId="34" borderId="13" xfId="0" applyNumberFormat="1" applyFont="1" applyFill="1" applyBorder="1" applyAlignment="1">
      <alignment horizontal="left" vertical="center"/>
    </xf>
    <xf numFmtId="49" fontId="50" fillId="34" borderId="19" xfId="0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horizontal="left" vertical="center" wrapText="1"/>
    </xf>
    <xf numFmtId="0" fontId="49" fillId="34" borderId="11" xfId="0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vertical="center"/>
    </xf>
    <xf numFmtId="0" fontId="49" fillId="34" borderId="20" xfId="0" applyNumberFormat="1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vertical="center"/>
    </xf>
    <xf numFmtId="0" fontId="49" fillId="34" borderId="10" xfId="0" applyNumberFormat="1" applyFont="1" applyFill="1" applyBorder="1" applyAlignment="1">
      <alignment vertical="center"/>
    </xf>
    <xf numFmtId="0" fontId="49" fillId="34" borderId="13" xfId="0" applyNumberFormat="1" applyFont="1" applyFill="1" applyBorder="1" applyAlignment="1">
      <alignment vertical="center"/>
    </xf>
    <xf numFmtId="0" fontId="49" fillId="34" borderId="12" xfId="0" applyNumberFormat="1" applyFont="1" applyFill="1" applyBorder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49" fillId="0" borderId="21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49" fillId="0" borderId="16" xfId="0" applyNumberFormat="1" applyFont="1" applyBorder="1" applyAlignment="1">
      <alignment vertical="center" wrapText="1"/>
    </xf>
    <xf numFmtId="0" fontId="49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50" fillId="33" borderId="24" xfId="0" applyNumberFormat="1" applyFont="1" applyFill="1" applyBorder="1" applyAlignment="1">
      <alignment vertical="center"/>
    </xf>
    <xf numFmtId="0" fontId="50" fillId="33" borderId="17" xfId="0" applyNumberFormat="1" applyFont="1" applyFill="1" applyBorder="1" applyAlignment="1">
      <alignment vertical="center"/>
    </xf>
    <xf numFmtId="4" fontId="50" fillId="33" borderId="17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25" xfId="0" applyNumberFormat="1" applyFont="1" applyFill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 wrapText="1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left" vertical="center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49" fillId="0" borderId="29" xfId="0" applyNumberFormat="1" applyFont="1" applyBorder="1" applyAlignment="1">
      <alignment vertical="center" wrapText="1"/>
    </xf>
    <xf numFmtId="0" fontId="49" fillId="0" borderId="29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50" fillId="2" borderId="31" xfId="0" applyNumberFormat="1" applyFont="1" applyFill="1" applyBorder="1" applyAlignment="1">
      <alignment vertical="center"/>
    </xf>
    <xf numFmtId="0" fontId="50" fillId="2" borderId="17" xfId="0" applyNumberFormat="1" applyFont="1" applyFill="1" applyBorder="1" applyAlignment="1">
      <alignment vertical="center"/>
    </xf>
    <xf numFmtId="4" fontId="50" fillId="2" borderId="17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0" fontId="2" fillId="2" borderId="25" xfId="0" applyNumberFormat="1" applyFont="1" applyFill="1" applyBorder="1" applyAlignment="1">
      <alignment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50" fillId="34" borderId="32" xfId="0" applyNumberFormat="1" applyFont="1" applyFill="1" applyBorder="1" applyAlignment="1">
      <alignment horizontal="right" vertical="center"/>
    </xf>
    <xf numFmtId="0" fontId="50" fillId="34" borderId="11" xfId="0" applyNumberFormat="1" applyFont="1" applyFill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vertical="center"/>
    </xf>
    <xf numFmtId="0" fontId="49" fillId="34" borderId="0" xfId="0" applyNumberFormat="1" applyFont="1" applyFill="1" applyBorder="1" applyAlignment="1">
      <alignment vertical="center"/>
    </xf>
    <xf numFmtId="0" fontId="50" fillId="34" borderId="0" xfId="0" applyNumberFormat="1" applyFont="1" applyFill="1" applyBorder="1" applyAlignment="1">
      <alignment horizontal="right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>
      <alignment vertical="center" wrapText="1"/>
    </xf>
    <xf numFmtId="0" fontId="49" fillId="34" borderId="10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9" fontId="50" fillId="34" borderId="22" xfId="0" applyNumberFormat="1" applyFont="1" applyFill="1" applyBorder="1" applyAlignment="1">
      <alignment horizontal="center" vertical="center"/>
    </xf>
    <xf numFmtId="0" fontId="50" fillId="34" borderId="16" xfId="0" applyNumberFormat="1" applyFont="1" applyFill="1" applyBorder="1" applyAlignment="1">
      <alignment horizontal="left" vertical="center"/>
    </xf>
    <xf numFmtId="0" fontId="49" fillId="34" borderId="16" xfId="0" applyNumberFormat="1" applyFont="1" applyFill="1" applyBorder="1" applyAlignment="1">
      <alignment horizontal="center" vertical="center"/>
    </xf>
    <xf numFmtId="0" fontId="49" fillId="34" borderId="16" xfId="0" applyNumberFormat="1" applyFont="1" applyFill="1" applyBorder="1" applyAlignment="1">
      <alignment horizontal="left" vertical="center"/>
    </xf>
    <xf numFmtId="0" fontId="49" fillId="34" borderId="23" xfId="0" applyNumberFormat="1" applyFont="1" applyFill="1" applyBorder="1" applyAlignment="1">
      <alignment horizontal="left" vertical="center"/>
    </xf>
    <xf numFmtId="4" fontId="3" fillId="0" borderId="12" xfId="0" applyNumberFormat="1" applyFont="1" applyBorder="1" applyAlignment="1">
      <alignment vertical="center"/>
    </xf>
    <xf numFmtId="49" fontId="3" fillId="7" borderId="28" xfId="0" applyNumberFormat="1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left" vertical="center"/>
    </xf>
    <xf numFmtId="0" fontId="2" fillId="7" borderId="29" xfId="0" applyNumberFormat="1" applyFont="1" applyFill="1" applyBorder="1" applyAlignment="1">
      <alignment horizontal="center" vertical="center"/>
    </xf>
    <xf numFmtId="0" fontId="2" fillId="7" borderId="29" xfId="0" applyNumberFormat="1" applyFont="1" applyFill="1" applyBorder="1" applyAlignment="1">
      <alignment horizontal="left" vertical="center"/>
    </xf>
    <xf numFmtId="0" fontId="2" fillId="7" borderId="30" xfId="0" applyNumberFormat="1" applyFont="1" applyFill="1" applyBorder="1" applyAlignment="1">
      <alignment horizontal="left" vertical="center" wrapText="1"/>
    </xf>
    <xf numFmtId="49" fontId="50" fillId="0" borderId="24" xfId="0" applyNumberFormat="1" applyFont="1" applyBorder="1" applyAlignment="1">
      <alignment horizontal="center" vertical="center"/>
    </xf>
    <xf numFmtId="0" fontId="50" fillId="0" borderId="17" xfId="0" applyNumberFormat="1" applyFont="1" applyBorder="1" applyAlignment="1">
      <alignment vertical="center" wrapText="1"/>
    </xf>
    <xf numFmtId="0" fontId="50" fillId="0" borderId="17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vertical="center"/>
    </xf>
    <xf numFmtId="0" fontId="49" fillId="0" borderId="25" xfId="0" applyNumberFormat="1" applyFont="1" applyBorder="1" applyAlignment="1">
      <alignment vertical="center"/>
    </xf>
    <xf numFmtId="0" fontId="49" fillId="0" borderId="12" xfId="0" applyNumberFormat="1" applyFont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left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49" fillId="0" borderId="34" xfId="0" applyNumberFormat="1" applyFont="1" applyBorder="1" applyAlignment="1">
      <alignment vertical="center" wrapText="1"/>
    </xf>
    <xf numFmtId="0" fontId="49" fillId="0" borderId="34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9" fontId="49" fillId="0" borderId="19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vertical="center" wrapText="1"/>
    </xf>
    <xf numFmtId="0" fontId="49" fillId="0" borderId="11" xfId="0" applyNumberFormat="1" applyFont="1" applyBorder="1" applyAlignment="1">
      <alignment horizontal="center" vertical="center"/>
    </xf>
    <xf numFmtId="49" fontId="49" fillId="34" borderId="22" xfId="0" applyNumberFormat="1" applyFont="1" applyFill="1" applyBorder="1" applyAlignment="1">
      <alignment horizontal="center" vertical="center" wrapText="1"/>
    </xf>
    <xf numFmtId="49" fontId="50" fillId="7" borderId="24" xfId="0" applyNumberFormat="1" applyFont="1" applyFill="1" applyBorder="1" applyAlignment="1">
      <alignment horizontal="center" vertical="center" wrapText="1"/>
    </xf>
    <xf numFmtId="0" fontId="50" fillId="7" borderId="17" xfId="0" applyNumberFormat="1" applyFont="1" applyFill="1" applyBorder="1" applyAlignment="1">
      <alignment horizontal="left" vertical="center" wrapText="1"/>
    </xf>
    <xf numFmtId="0" fontId="50" fillId="7" borderId="17" xfId="0" applyNumberFormat="1" applyFont="1" applyFill="1" applyBorder="1" applyAlignment="1">
      <alignment horizontal="left" vertical="center"/>
    </xf>
    <xf numFmtId="0" fontId="49" fillId="0" borderId="23" xfId="0" applyNumberFormat="1" applyFont="1" applyFill="1" applyBorder="1" applyAlignment="1">
      <alignment vertical="center"/>
    </xf>
    <xf numFmtId="49" fontId="49" fillId="0" borderId="26" xfId="0" applyNumberFormat="1" applyFont="1" applyBorder="1" applyAlignment="1">
      <alignment horizontal="center" vertical="center"/>
    </xf>
    <xf numFmtId="49" fontId="50" fillId="7" borderId="24" xfId="0" applyNumberFormat="1" applyFont="1" applyFill="1" applyBorder="1" applyAlignment="1">
      <alignment horizontal="center" vertical="center"/>
    </xf>
    <xf numFmtId="0" fontId="50" fillId="7" borderId="36" xfId="0" applyNumberFormat="1" applyFont="1" applyFill="1" applyBorder="1" applyAlignment="1">
      <alignment vertical="center"/>
    </xf>
    <xf numFmtId="0" fontId="50" fillId="7" borderId="37" xfId="0" applyNumberFormat="1" applyFont="1" applyFill="1" applyBorder="1" applyAlignment="1">
      <alignment vertical="center"/>
    </xf>
    <xf numFmtId="49" fontId="49" fillId="34" borderId="19" xfId="0" applyNumberFormat="1" applyFont="1" applyFill="1" applyBorder="1" applyAlignment="1">
      <alignment horizontal="center" vertical="center" wrapText="1"/>
    </xf>
    <xf numFmtId="0" fontId="50" fillId="7" borderId="17" xfId="0" applyNumberFormat="1" applyFont="1" applyFill="1" applyBorder="1" applyAlignment="1">
      <alignment vertical="center"/>
    </xf>
    <xf numFmtId="0" fontId="49" fillId="7" borderId="17" xfId="0" applyNumberFormat="1" applyFont="1" applyFill="1" applyBorder="1" applyAlignment="1">
      <alignment horizontal="center" vertical="center"/>
    </xf>
    <xf numFmtId="0" fontId="49" fillId="7" borderId="17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 wrapText="1"/>
    </xf>
    <xf numFmtId="0" fontId="3" fillId="7" borderId="17" xfId="0" applyNumberFormat="1" applyFont="1" applyFill="1" applyBorder="1" applyAlignment="1">
      <alignment vertical="center"/>
    </xf>
    <xf numFmtId="0" fontId="51" fillId="7" borderId="17" xfId="0" applyNumberFormat="1" applyFont="1" applyFill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0" fontId="49" fillId="0" borderId="16" xfId="0" applyNumberFormat="1" applyFont="1" applyBorder="1" applyAlignment="1">
      <alignment vertical="center"/>
    </xf>
    <xf numFmtId="49" fontId="3" fillId="7" borderId="38" xfId="0" applyNumberFormat="1" applyFont="1" applyFill="1" applyBorder="1" applyAlignment="1">
      <alignment horizontal="center" vertical="center"/>
    </xf>
    <xf numFmtId="0" fontId="3" fillId="7" borderId="39" xfId="0" applyNumberFormat="1" applyFont="1" applyFill="1" applyBorder="1" applyAlignment="1">
      <alignment vertical="center"/>
    </xf>
    <xf numFmtId="0" fontId="3" fillId="7" borderId="40" xfId="0" applyNumberFormat="1" applyFont="1" applyFill="1" applyBorder="1" applyAlignment="1">
      <alignment vertical="center"/>
    </xf>
    <xf numFmtId="0" fontId="3" fillId="7" borderId="41" xfId="0" applyNumberFormat="1" applyFont="1" applyFill="1" applyBorder="1" applyAlignment="1">
      <alignment vertical="center"/>
    </xf>
    <xf numFmtId="49" fontId="49" fillId="34" borderId="42" xfId="0" applyNumberFormat="1" applyFont="1" applyFill="1" applyBorder="1" applyAlignment="1">
      <alignment horizontal="center" vertical="center"/>
    </xf>
    <xf numFmtId="0" fontId="49" fillId="0" borderId="12" xfId="0" applyNumberFormat="1" applyFont="1" applyBorder="1" applyAlignment="1">
      <alignment vertical="center" wrapText="1"/>
    </xf>
    <xf numFmtId="0" fontId="49" fillId="34" borderId="43" xfId="0" applyNumberFormat="1" applyFont="1" applyFill="1" applyBorder="1" applyAlignment="1">
      <alignment vertical="center" wrapText="1"/>
    </xf>
    <xf numFmtId="49" fontId="49" fillId="34" borderId="33" xfId="0" applyNumberFormat="1" applyFont="1" applyFill="1" applyBorder="1" applyAlignment="1">
      <alignment horizontal="center" vertical="center"/>
    </xf>
    <xf numFmtId="0" fontId="49" fillId="34" borderId="34" xfId="0" applyNumberFormat="1" applyFont="1" applyFill="1" applyBorder="1" applyAlignment="1">
      <alignment vertical="center"/>
    </xf>
    <xf numFmtId="0" fontId="49" fillId="34" borderId="35" xfId="0" applyNumberFormat="1" applyFont="1" applyFill="1" applyBorder="1" applyAlignment="1">
      <alignment vertical="center" wrapText="1"/>
    </xf>
    <xf numFmtId="0" fontId="50" fillId="3" borderId="44" xfId="0" applyNumberFormat="1" applyFont="1" applyFill="1" applyBorder="1" applyAlignment="1">
      <alignment horizontal="center" vertical="center" wrapText="1"/>
    </xf>
    <xf numFmtId="0" fontId="3" fillId="3" borderId="29" xfId="0" applyNumberFormat="1" applyFont="1" applyFill="1" applyBorder="1" applyAlignment="1">
      <alignment horizontal="left" vertical="center"/>
    </xf>
    <xf numFmtId="0" fontId="50" fillId="3" borderId="40" xfId="0" applyNumberFormat="1" applyFont="1" applyFill="1" applyBorder="1" applyAlignment="1">
      <alignment horizontal="center" vertical="center"/>
    </xf>
    <xf numFmtId="0" fontId="50" fillId="3" borderId="40" xfId="0" applyNumberFormat="1" applyFont="1" applyFill="1" applyBorder="1" applyAlignment="1">
      <alignment horizontal="center" vertical="center" wrapText="1"/>
    </xf>
    <xf numFmtId="0" fontId="50" fillId="3" borderId="45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left" vertical="center"/>
    </xf>
    <xf numFmtId="0" fontId="50" fillId="3" borderId="37" xfId="0" applyNumberFormat="1" applyFont="1" applyFill="1" applyBorder="1" applyAlignment="1">
      <alignment horizontal="center" vertical="center"/>
    </xf>
    <xf numFmtId="0" fontId="50" fillId="3" borderId="3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7" borderId="17" xfId="0" applyNumberFormat="1" applyFont="1" applyFill="1" applyBorder="1" applyAlignment="1">
      <alignment horizontal="center" vertical="center"/>
    </xf>
    <xf numFmtId="49" fontId="50" fillId="7" borderId="38" xfId="0" applyNumberFormat="1" applyFont="1" applyFill="1" applyBorder="1" applyAlignment="1">
      <alignment horizontal="center" vertical="center"/>
    </xf>
    <xf numFmtId="0" fontId="50" fillId="7" borderId="46" xfId="0" applyNumberFormat="1" applyFont="1" applyFill="1" applyBorder="1" applyAlignment="1">
      <alignment vertical="center"/>
    </xf>
    <xf numFmtId="0" fontId="49" fillId="7" borderId="46" xfId="0" applyNumberFormat="1" applyFont="1" applyFill="1" applyBorder="1" applyAlignment="1">
      <alignment horizontal="center" vertical="center"/>
    </xf>
    <xf numFmtId="0" fontId="49" fillId="7" borderId="46" xfId="0" applyNumberFormat="1" applyFont="1" applyFill="1" applyBorder="1" applyAlignment="1">
      <alignment vertical="center"/>
    </xf>
    <xf numFmtId="49" fontId="50" fillId="7" borderId="42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vertical="center"/>
    </xf>
    <xf numFmtId="0" fontId="49" fillId="7" borderId="12" xfId="0" applyNumberFormat="1" applyFont="1" applyFill="1" applyBorder="1" applyAlignment="1">
      <alignment horizontal="center" vertical="center"/>
    </xf>
    <xf numFmtId="0" fontId="49" fillId="7" borderId="12" xfId="0" applyNumberFormat="1" applyFont="1" applyFill="1" applyBorder="1" applyAlignment="1">
      <alignment vertical="center"/>
    </xf>
    <xf numFmtId="49" fontId="49" fillId="0" borderId="33" xfId="0" applyNumberFormat="1" applyFont="1" applyBorder="1" applyAlignment="1">
      <alignment horizontal="center" vertical="center"/>
    </xf>
    <xf numFmtId="0" fontId="49" fillId="0" borderId="34" xfId="0" applyNumberFormat="1" applyFont="1" applyBorder="1" applyAlignment="1">
      <alignment vertical="center"/>
    </xf>
    <xf numFmtId="0" fontId="52" fillId="0" borderId="13" xfId="0" applyNumberFormat="1" applyFont="1" applyBorder="1" applyAlignment="1">
      <alignment vertical="center" wrapText="1"/>
    </xf>
    <xf numFmtId="49" fontId="49" fillId="7" borderId="18" xfId="0" applyNumberFormat="1" applyFont="1" applyFill="1" applyBorder="1" applyAlignment="1">
      <alignment horizontal="center" vertical="center"/>
    </xf>
    <xf numFmtId="0" fontId="50" fillId="7" borderId="10" xfId="0" applyNumberFormat="1" applyFont="1" applyFill="1" applyBorder="1" applyAlignment="1">
      <alignment vertical="center" wrapText="1"/>
    </xf>
    <xf numFmtId="0" fontId="49" fillId="7" borderId="10" xfId="0" applyNumberFormat="1" applyFont="1" applyFill="1" applyBorder="1" applyAlignment="1">
      <alignment horizontal="center" vertical="center"/>
    </xf>
    <xf numFmtId="0" fontId="49" fillId="7" borderId="10" xfId="0" applyNumberFormat="1" applyFont="1" applyFill="1" applyBorder="1" applyAlignment="1">
      <alignment vertical="center"/>
    </xf>
    <xf numFmtId="0" fontId="49" fillId="34" borderId="11" xfId="0" applyNumberFormat="1" applyFont="1" applyFill="1" applyBorder="1" applyAlignment="1">
      <alignment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3" fillId="7" borderId="22" xfId="0" applyNumberFormat="1" applyFont="1" applyFill="1" applyBorder="1" applyAlignment="1">
      <alignment horizontal="center" vertical="center"/>
    </xf>
    <xf numFmtId="0" fontId="3" fillId="7" borderId="16" xfId="0" applyNumberFormat="1" applyFont="1" applyFill="1" applyBorder="1" applyAlignment="1">
      <alignment vertical="center"/>
    </xf>
    <xf numFmtId="0" fontId="2" fillId="7" borderId="16" xfId="0" applyNumberFormat="1" applyFont="1" applyFill="1" applyBorder="1" applyAlignment="1">
      <alignment horizontal="center" vertical="center"/>
    </xf>
    <xf numFmtId="0" fontId="2" fillId="7" borderId="16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3" fillId="7" borderId="18" xfId="0" applyNumberFormat="1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vertical="center"/>
    </xf>
    <xf numFmtId="0" fontId="2" fillId="7" borderId="10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vertical="center"/>
    </xf>
    <xf numFmtId="0" fontId="4" fillId="0" borderId="13" xfId="0" applyNumberFormat="1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37" xfId="0" applyNumberFormat="1" applyFont="1" applyFill="1" applyBorder="1" applyAlignment="1">
      <alignment horizontal="left" vertical="center"/>
    </xf>
    <xf numFmtId="0" fontId="49" fillId="0" borderId="1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33" borderId="15" xfId="0" applyNumberFormat="1" applyFont="1" applyFill="1" applyBorder="1" applyAlignment="1">
      <alignment horizontal="center" vertical="center" wrapText="1"/>
    </xf>
    <xf numFmtId="0" fontId="53" fillId="3" borderId="41" xfId="0" applyNumberFormat="1" applyFont="1" applyFill="1" applyBorder="1" applyAlignment="1">
      <alignment horizontal="center" vertical="center"/>
    </xf>
    <xf numFmtId="0" fontId="53" fillId="7" borderId="47" xfId="0" applyNumberFormat="1" applyFont="1" applyFill="1" applyBorder="1" applyAlignment="1">
      <alignment vertical="center"/>
    </xf>
    <xf numFmtId="0" fontId="52" fillId="0" borderId="16" xfId="0" applyNumberFormat="1" applyFont="1" applyBorder="1" applyAlignment="1">
      <alignment vertical="center" wrapText="1"/>
    </xf>
    <xf numFmtId="0" fontId="52" fillId="7" borderId="25" xfId="0" applyNumberFormat="1" applyFont="1" applyFill="1" applyBorder="1" applyAlignment="1">
      <alignment vertical="center"/>
    </xf>
    <xf numFmtId="0" fontId="53" fillId="34" borderId="23" xfId="0" applyNumberFormat="1" applyFont="1" applyFill="1" applyBorder="1" applyAlignment="1">
      <alignment horizontal="center" vertical="center"/>
    </xf>
    <xf numFmtId="0" fontId="52" fillId="0" borderId="23" xfId="0" applyNumberFormat="1" applyFont="1" applyBorder="1" applyAlignment="1">
      <alignment vertical="center"/>
    </xf>
    <xf numFmtId="0" fontId="52" fillId="0" borderId="13" xfId="0" applyNumberFormat="1" applyFont="1" applyBorder="1" applyAlignment="1">
      <alignment vertical="center"/>
    </xf>
    <xf numFmtId="0" fontId="53" fillId="7" borderId="25" xfId="0" applyNumberFormat="1" applyFont="1" applyFill="1" applyBorder="1" applyAlignment="1">
      <alignment horizontal="left" vertical="center"/>
    </xf>
    <xf numFmtId="0" fontId="53" fillId="3" borderId="47" xfId="0" applyNumberFormat="1" applyFont="1" applyFill="1" applyBorder="1" applyAlignment="1">
      <alignment horizontal="center" vertical="center"/>
    </xf>
    <xf numFmtId="0" fontId="52" fillId="7" borderId="48" xfId="0" applyNumberFormat="1" applyFont="1" applyFill="1" applyBorder="1" applyAlignment="1">
      <alignment vertical="center"/>
    </xf>
    <xf numFmtId="0" fontId="52" fillId="7" borderId="13" xfId="0" applyNumberFormat="1" applyFont="1" applyFill="1" applyBorder="1" applyAlignment="1">
      <alignment vertical="center"/>
    </xf>
    <xf numFmtId="0" fontId="4" fillId="7" borderId="23" xfId="0" applyNumberFormat="1" applyFont="1" applyFill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7" borderId="13" xfId="0" applyNumberFormat="1" applyFont="1" applyFill="1" applyBorder="1" applyAlignment="1">
      <alignment vertical="center"/>
    </xf>
    <xf numFmtId="0" fontId="52" fillId="7" borderId="43" xfId="0" applyNumberFormat="1" applyFont="1" applyFill="1" applyBorder="1" applyAlignment="1">
      <alignment vertical="center"/>
    </xf>
    <xf numFmtId="0" fontId="52" fillId="0" borderId="43" xfId="0" applyNumberFormat="1" applyFont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49" fontId="3" fillId="7" borderId="42" xfId="0" applyNumberFormat="1" applyFont="1" applyFill="1" applyBorder="1" applyAlignment="1">
      <alignment horizontal="center" vertical="center"/>
    </xf>
    <xf numFmtId="0" fontId="3" fillId="7" borderId="12" xfId="0" applyNumberFormat="1" applyFont="1" applyFill="1" applyBorder="1" applyAlignment="1">
      <alignment vertical="center"/>
    </xf>
    <xf numFmtId="0" fontId="51" fillId="7" borderId="12" xfId="0" applyNumberFormat="1" applyFont="1" applyFill="1" applyBorder="1" applyAlignment="1">
      <alignment horizontal="center" vertical="center"/>
    </xf>
    <xf numFmtId="0" fontId="51" fillId="7" borderId="12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/>
    </xf>
    <xf numFmtId="0" fontId="51" fillId="0" borderId="11" xfId="0" applyNumberFormat="1" applyFont="1" applyBorder="1" applyAlignment="1">
      <alignment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center" wrapText="1"/>
    </xf>
    <xf numFmtId="49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4" fillId="34" borderId="10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Border="1" applyAlignment="1">
      <alignment vertical="center" wrapText="1"/>
    </xf>
    <xf numFmtId="0" fontId="51" fillId="0" borderId="11" xfId="0" applyNumberFormat="1" applyFont="1" applyBorder="1" applyAlignment="1">
      <alignment horizontal="center" vertical="center"/>
    </xf>
    <xf numFmtId="0" fontId="54" fillId="34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49" fontId="51" fillId="34" borderId="10" xfId="0" applyNumberFormat="1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left" vertical="center"/>
    </xf>
    <xf numFmtId="0" fontId="51" fillId="0" borderId="16" xfId="0" applyNumberFormat="1" applyFont="1" applyBorder="1" applyAlignment="1">
      <alignment horizontal="left" vertical="center" wrapText="1"/>
    </xf>
    <xf numFmtId="0" fontId="53" fillId="33" borderId="9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4" borderId="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0" fillId="33" borderId="22" xfId="0" applyNumberFormat="1" applyFont="1" applyFill="1" applyBorder="1" applyAlignment="1">
      <alignment horizontal="right" vertical="center"/>
    </xf>
    <xf numFmtId="0" fontId="50" fillId="33" borderId="16" xfId="0" applyNumberFormat="1" applyFont="1" applyFill="1" applyBorder="1" applyAlignment="1">
      <alignment horizontal="right" vertical="center"/>
    </xf>
    <xf numFmtId="0" fontId="50" fillId="33" borderId="18" xfId="0" applyNumberFormat="1" applyFont="1" applyFill="1" applyBorder="1" applyAlignment="1">
      <alignment horizontal="right" vertical="center"/>
    </xf>
    <xf numFmtId="0" fontId="50" fillId="33" borderId="10" xfId="0" applyNumberFormat="1" applyFont="1" applyFill="1" applyBorder="1" applyAlignment="1">
      <alignment horizontal="right" vertical="center"/>
    </xf>
    <xf numFmtId="0" fontId="50" fillId="33" borderId="18" xfId="0" applyNumberFormat="1" applyFont="1" applyFill="1" applyBorder="1" applyAlignment="1">
      <alignment horizontal="right" vertical="center" wrapText="1"/>
    </xf>
    <xf numFmtId="0" fontId="50" fillId="33" borderId="10" xfId="0" applyNumberFormat="1" applyFont="1" applyFill="1" applyBorder="1" applyAlignment="1">
      <alignment horizontal="right" vertical="center" wrapText="1"/>
    </xf>
    <xf numFmtId="0" fontId="50" fillId="33" borderId="15" xfId="0" applyNumberFormat="1" applyFont="1" applyFill="1" applyBorder="1" applyAlignment="1">
      <alignment horizontal="center" vertical="center" wrapText="1"/>
    </xf>
    <xf numFmtId="0" fontId="50" fillId="33" borderId="49" xfId="0" applyNumberFormat="1" applyFont="1" applyFill="1" applyBorder="1" applyAlignment="1">
      <alignment horizontal="center" vertical="center" wrapText="1"/>
    </xf>
    <xf numFmtId="0" fontId="50" fillId="34" borderId="0" xfId="0" applyNumberFormat="1" applyFont="1" applyFill="1" applyBorder="1" applyAlignment="1">
      <alignment horizontal="right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50" fillId="33" borderId="26" xfId="0" applyNumberFormat="1" applyFont="1" applyFill="1" applyBorder="1" applyAlignment="1">
      <alignment horizontal="right" vertical="center"/>
    </xf>
    <xf numFmtId="0" fontId="50" fillId="33" borderId="27" xfId="0" applyNumberFormat="1" applyFont="1" applyFill="1" applyBorder="1" applyAlignment="1">
      <alignment horizontal="right" vertical="center"/>
    </xf>
    <xf numFmtId="0" fontId="49" fillId="0" borderId="29" xfId="0" applyNumberFormat="1" applyFont="1" applyBorder="1" applyAlignment="1">
      <alignment horizontal="left" vertical="center" wrapText="1"/>
    </xf>
    <xf numFmtId="0" fontId="49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2"/>
  <sheetViews>
    <sheetView tabSelected="1" view="pageBreakPreview" zoomScaleNormal="85" zoomScaleSheetLayoutView="100" zoomScalePageLayoutView="0" workbookViewId="0" topLeftCell="A1">
      <selection activeCell="I76" sqref="I76"/>
    </sheetView>
  </sheetViews>
  <sheetFormatPr defaultColWidth="9.140625" defaultRowHeight="15"/>
  <cols>
    <col min="1" max="1" width="3.7109375" style="1" customWidth="1"/>
    <col min="2" max="2" width="9.140625" style="2" customWidth="1"/>
    <col min="3" max="3" width="40.8515625" style="3" customWidth="1"/>
    <col min="4" max="4" width="33.28125" style="3" customWidth="1"/>
    <col min="5" max="5" width="9.140625" style="4" customWidth="1"/>
    <col min="6" max="6" width="9.57421875" style="4" bestFit="1" customWidth="1"/>
    <col min="7" max="11" width="13.00390625" style="1" customWidth="1"/>
    <col min="12" max="12" width="30.00390625" style="212" customWidth="1"/>
    <col min="13" max="13" width="9.140625" style="1" customWidth="1"/>
    <col min="14" max="14" width="9.00390625" style="1" customWidth="1"/>
    <col min="15" max="16384" width="9.140625" style="1" customWidth="1"/>
  </cols>
  <sheetData>
    <row r="3" spans="3:10" ht="15">
      <c r="C3" s="256" t="s">
        <v>48</v>
      </c>
      <c r="D3" s="256"/>
      <c r="E3" s="256"/>
      <c r="F3" s="256"/>
      <c r="G3" s="256"/>
      <c r="H3" s="256"/>
      <c r="I3" s="256"/>
      <c r="J3" s="256"/>
    </row>
    <row r="4" spans="3:11" ht="81.75" customHeight="1" thickBot="1">
      <c r="C4" s="256" t="s">
        <v>149</v>
      </c>
      <c r="D4" s="256"/>
      <c r="E4" s="256"/>
      <c r="F4" s="256"/>
      <c r="G4" s="256"/>
      <c r="H4" s="256"/>
      <c r="I4" s="256"/>
      <c r="J4" s="256"/>
      <c r="K4" s="256"/>
    </row>
    <row r="5" spans="2:12" ht="33" customHeight="1" thickBot="1">
      <c r="B5" s="254" t="s">
        <v>0</v>
      </c>
      <c r="C5" s="254" t="s">
        <v>1</v>
      </c>
      <c r="D5" s="263" t="s">
        <v>113</v>
      </c>
      <c r="E5" s="266" t="s">
        <v>2</v>
      </c>
      <c r="F5" s="266" t="s">
        <v>3</v>
      </c>
      <c r="G5" s="254" t="s">
        <v>4</v>
      </c>
      <c r="H5" s="254"/>
      <c r="I5" s="254" t="s">
        <v>5</v>
      </c>
      <c r="J5" s="254"/>
      <c r="K5" s="254"/>
      <c r="L5" s="253" t="s">
        <v>6</v>
      </c>
    </row>
    <row r="6" spans="2:12" ht="15.75" thickBot="1">
      <c r="B6" s="254"/>
      <c r="C6" s="254"/>
      <c r="D6" s="264"/>
      <c r="E6" s="266"/>
      <c r="F6" s="266"/>
      <c r="G6" s="6" t="s">
        <v>7</v>
      </c>
      <c r="H6" s="6" t="s">
        <v>8</v>
      </c>
      <c r="I6" s="6" t="s">
        <v>7</v>
      </c>
      <c r="J6" s="6" t="s">
        <v>8</v>
      </c>
      <c r="K6" s="6" t="s">
        <v>9</v>
      </c>
      <c r="L6" s="253"/>
    </row>
    <row r="7" spans="2:12" ht="15.75" thickBot="1">
      <c r="B7" s="26">
        <v>1</v>
      </c>
      <c r="C7" s="26">
        <v>2</v>
      </c>
      <c r="D7" s="198">
        <v>3</v>
      </c>
      <c r="E7" s="18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8">
        <v>10</v>
      </c>
      <c r="L7" s="213">
        <v>11</v>
      </c>
    </row>
    <row r="8" spans="2:12" ht="24" customHeight="1" thickBot="1">
      <c r="B8" s="172"/>
      <c r="C8" s="173" t="s">
        <v>73</v>
      </c>
      <c r="D8" s="209"/>
      <c r="E8" s="174"/>
      <c r="F8" s="174"/>
      <c r="G8" s="175"/>
      <c r="H8" s="175"/>
      <c r="I8" s="175"/>
      <c r="J8" s="175"/>
      <c r="K8" s="175"/>
      <c r="L8" s="214"/>
    </row>
    <row r="9" spans="2:12" ht="15.75" thickBot="1">
      <c r="B9" s="150" t="s">
        <v>53</v>
      </c>
      <c r="C9" s="151" t="s">
        <v>43</v>
      </c>
      <c r="D9" s="152"/>
      <c r="E9" s="152"/>
      <c r="F9" s="152"/>
      <c r="G9" s="152"/>
      <c r="H9" s="152"/>
      <c r="I9" s="152"/>
      <c r="J9" s="152"/>
      <c r="K9" s="152"/>
      <c r="L9" s="215"/>
    </row>
    <row r="10" spans="2:12" ht="38.25">
      <c r="B10" s="144" t="s">
        <v>37</v>
      </c>
      <c r="C10" s="58" t="s">
        <v>124</v>
      </c>
      <c r="D10" s="211" t="s">
        <v>114</v>
      </c>
      <c r="E10" s="59" t="s">
        <v>10</v>
      </c>
      <c r="F10" s="59">
        <v>581.55</v>
      </c>
      <c r="G10" s="23"/>
      <c r="H10" s="23"/>
      <c r="I10" s="23"/>
      <c r="J10" s="23"/>
      <c r="K10" s="23"/>
      <c r="L10" s="216" t="s">
        <v>117</v>
      </c>
    </row>
    <row r="11" spans="2:12" ht="55.5" customHeight="1" thickBot="1">
      <c r="B11" s="153" t="s">
        <v>38</v>
      </c>
      <c r="C11" s="142" t="s">
        <v>12</v>
      </c>
      <c r="D11" s="142" t="s">
        <v>115</v>
      </c>
      <c r="E11" s="143" t="s">
        <v>13</v>
      </c>
      <c r="F11" s="143">
        <v>569.96</v>
      </c>
      <c r="G11" s="24"/>
      <c r="H11" s="24"/>
      <c r="I11" s="24"/>
      <c r="J11" s="24"/>
      <c r="K11" s="24"/>
      <c r="L11" s="216" t="s">
        <v>116</v>
      </c>
    </row>
    <row r="12" spans="2:16" ht="15.75" thickBot="1">
      <c r="B12" s="150">
        <v>2</v>
      </c>
      <c r="C12" s="154" t="s">
        <v>33</v>
      </c>
      <c r="D12" s="154"/>
      <c r="E12" s="155"/>
      <c r="F12" s="155"/>
      <c r="G12" s="156"/>
      <c r="H12" s="156"/>
      <c r="I12" s="156"/>
      <c r="J12" s="156"/>
      <c r="K12" s="156"/>
      <c r="L12" s="217"/>
      <c r="M12" s="5"/>
      <c r="P12" s="5"/>
    </row>
    <row r="13" spans="2:16" ht="38.25">
      <c r="B13" s="144" t="s">
        <v>40</v>
      </c>
      <c r="C13" s="58" t="s">
        <v>124</v>
      </c>
      <c r="D13" s="211" t="s">
        <v>114</v>
      </c>
      <c r="E13" s="59" t="s">
        <v>10</v>
      </c>
      <c r="F13" s="59">
        <v>252.8</v>
      </c>
      <c r="G13" s="23"/>
      <c r="H13" s="23"/>
      <c r="I13" s="23"/>
      <c r="J13" s="23"/>
      <c r="K13" s="23"/>
      <c r="L13" s="216" t="s">
        <v>147</v>
      </c>
      <c r="M13" s="5"/>
      <c r="P13" s="5"/>
    </row>
    <row r="14" spans="2:12" ht="51">
      <c r="B14" s="28" t="s">
        <v>41</v>
      </c>
      <c r="C14" s="8" t="s">
        <v>12</v>
      </c>
      <c r="D14" s="142" t="s">
        <v>115</v>
      </c>
      <c r="E14" s="9" t="s">
        <v>13</v>
      </c>
      <c r="F14" s="9">
        <v>136.53</v>
      </c>
      <c r="G14" s="19"/>
      <c r="H14" s="19"/>
      <c r="I14" s="19"/>
      <c r="J14" s="19"/>
      <c r="K14" s="19"/>
      <c r="L14" s="216" t="s">
        <v>116</v>
      </c>
    </row>
    <row r="15" spans="2:12" ht="51">
      <c r="B15" s="28" t="s">
        <v>42</v>
      </c>
      <c r="C15" s="8" t="s">
        <v>45</v>
      </c>
      <c r="D15" s="142" t="s">
        <v>115</v>
      </c>
      <c r="E15" s="9" t="s">
        <v>13</v>
      </c>
      <c r="F15" s="9">
        <v>11.6</v>
      </c>
      <c r="G15" s="19"/>
      <c r="H15" s="19"/>
      <c r="I15" s="19"/>
      <c r="J15" s="19"/>
      <c r="K15" s="19"/>
      <c r="L15" s="216" t="s">
        <v>116</v>
      </c>
    </row>
    <row r="16" spans="2:12" ht="30">
      <c r="B16" s="28" t="s">
        <v>121</v>
      </c>
      <c r="C16" s="8" t="s">
        <v>123</v>
      </c>
      <c r="D16" s="142" t="s">
        <v>119</v>
      </c>
      <c r="E16" s="9" t="s">
        <v>10</v>
      </c>
      <c r="F16" s="9">
        <f>1.28*(11+12+11)</f>
        <v>43.52</v>
      </c>
      <c r="G16" s="19"/>
      <c r="H16" s="19"/>
      <c r="I16" s="19"/>
      <c r="J16" s="19"/>
      <c r="K16" s="19"/>
      <c r="L16" s="216"/>
    </row>
    <row r="17" spans="2:12" ht="15">
      <c r="B17" s="153" t="s">
        <v>122</v>
      </c>
      <c r="C17" s="142" t="s">
        <v>118</v>
      </c>
      <c r="D17" s="8" t="s">
        <v>120</v>
      </c>
      <c r="E17" s="143" t="s">
        <v>10</v>
      </c>
      <c r="F17" s="143">
        <f>0.292*0.292*(27+22+27)</f>
        <v>6.480064</v>
      </c>
      <c r="G17" s="24"/>
      <c r="H17" s="24"/>
      <c r="I17" s="24"/>
      <c r="J17" s="24"/>
      <c r="K17" s="24"/>
      <c r="L17" s="239"/>
    </row>
    <row r="18" spans="2:12" ht="38.25">
      <c r="B18" s="240" t="s">
        <v>141</v>
      </c>
      <c r="C18" s="241" t="s">
        <v>144</v>
      </c>
      <c r="D18" s="238" t="s">
        <v>114</v>
      </c>
      <c r="E18" s="242" t="s">
        <v>10</v>
      </c>
      <c r="F18" s="242">
        <v>5.12</v>
      </c>
      <c r="G18" s="243"/>
      <c r="H18" s="243"/>
      <c r="I18" s="243"/>
      <c r="J18" s="243"/>
      <c r="K18" s="243"/>
      <c r="L18" s="216" t="s">
        <v>147</v>
      </c>
    </row>
    <row r="19" spans="2:12" ht="38.25">
      <c r="B19" s="240" t="s">
        <v>142</v>
      </c>
      <c r="C19" s="241" t="s">
        <v>145</v>
      </c>
      <c r="D19" s="238" t="s">
        <v>114</v>
      </c>
      <c r="E19" s="242" t="s">
        <v>10</v>
      </c>
      <c r="F19" s="242">
        <v>2.56</v>
      </c>
      <c r="G19" s="243"/>
      <c r="H19" s="243"/>
      <c r="I19" s="243"/>
      <c r="J19" s="243"/>
      <c r="K19" s="243"/>
      <c r="L19" s="216" t="s">
        <v>147</v>
      </c>
    </row>
    <row r="20" spans="2:12" ht="15.75" thickBot="1">
      <c r="B20" s="240" t="s">
        <v>143</v>
      </c>
      <c r="C20" s="241" t="s">
        <v>146</v>
      </c>
      <c r="D20" s="241" t="s">
        <v>135</v>
      </c>
      <c r="E20" s="242" t="s">
        <v>13</v>
      </c>
      <c r="F20" s="245">
        <v>12.45</v>
      </c>
      <c r="G20" s="246"/>
      <c r="H20" s="246"/>
      <c r="I20" s="246"/>
      <c r="J20" s="246"/>
      <c r="K20" s="246"/>
      <c r="L20" s="247"/>
    </row>
    <row r="21" spans="2:12" ht="15.75" thickBot="1">
      <c r="B21" s="150">
        <v>3</v>
      </c>
      <c r="C21" s="154" t="s">
        <v>133</v>
      </c>
      <c r="D21" s="154"/>
      <c r="E21" s="155"/>
      <c r="F21" s="155"/>
      <c r="G21" s="156"/>
      <c r="H21" s="156"/>
      <c r="I21" s="156"/>
      <c r="J21" s="156"/>
      <c r="K21" s="156"/>
      <c r="L21" s="217"/>
    </row>
    <row r="22" spans="2:12" ht="30">
      <c r="B22" s="144" t="s">
        <v>84</v>
      </c>
      <c r="C22" s="269" t="s">
        <v>126</v>
      </c>
      <c r="D22" s="157" t="s">
        <v>15</v>
      </c>
      <c r="E22" s="49" t="s">
        <v>10</v>
      </c>
      <c r="F22" s="49">
        <v>86.4</v>
      </c>
      <c r="G22" s="23"/>
      <c r="H22" s="23"/>
      <c r="I22" s="23"/>
      <c r="J22" s="23"/>
      <c r="K22" s="23"/>
      <c r="L22" s="218"/>
    </row>
    <row r="23" spans="2:12" ht="38.25">
      <c r="B23" s="153" t="s">
        <v>85</v>
      </c>
      <c r="C23" s="269"/>
      <c r="D23" s="142" t="s">
        <v>125</v>
      </c>
      <c r="E23" s="143" t="s">
        <v>10</v>
      </c>
      <c r="F23" s="143">
        <v>11.52</v>
      </c>
      <c r="G23" s="24"/>
      <c r="H23" s="24"/>
      <c r="I23" s="24"/>
      <c r="J23" s="24"/>
      <c r="K23" s="24"/>
      <c r="L23" s="216" t="s">
        <v>117</v>
      </c>
    </row>
    <row r="24" spans="2:12" ht="30">
      <c r="B24" s="235" t="s">
        <v>128</v>
      </c>
      <c r="C24" s="270"/>
      <c r="D24" s="8" t="s">
        <v>19</v>
      </c>
      <c r="E24" s="9" t="s">
        <v>10</v>
      </c>
      <c r="F24" s="9">
        <v>38.17</v>
      </c>
      <c r="G24" s="19"/>
      <c r="H24" s="19"/>
      <c r="I24" s="19"/>
      <c r="J24" s="19"/>
      <c r="K24" s="19"/>
      <c r="L24" s="236"/>
    </row>
    <row r="25" spans="2:12" ht="50.25" customHeight="1">
      <c r="B25" s="235" t="s">
        <v>129</v>
      </c>
      <c r="C25" s="142" t="s">
        <v>12</v>
      </c>
      <c r="D25" s="8" t="s">
        <v>115</v>
      </c>
      <c r="E25" s="143" t="s">
        <v>13</v>
      </c>
      <c r="F25" s="143">
        <v>66.86</v>
      </c>
      <c r="G25" s="19"/>
      <c r="H25" s="19"/>
      <c r="I25" s="19"/>
      <c r="J25" s="19"/>
      <c r="K25" s="19"/>
      <c r="L25" s="216" t="s">
        <v>116</v>
      </c>
    </row>
    <row r="26" spans="1:12" ht="30">
      <c r="A26" s="248"/>
      <c r="B26" s="249" t="s">
        <v>130</v>
      </c>
      <c r="C26" s="241" t="s">
        <v>127</v>
      </c>
      <c r="D26" s="241" t="s">
        <v>115</v>
      </c>
      <c r="E26" s="242" t="s">
        <v>10</v>
      </c>
      <c r="F26" s="242">
        <v>5.12</v>
      </c>
      <c r="G26" s="243"/>
      <c r="H26" s="243"/>
      <c r="I26" s="243"/>
      <c r="J26" s="243"/>
      <c r="K26" s="243"/>
      <c r="L26" s="244"/>
    </row>
    <row r="27" spans="1:12" ht="30">
      <c r="A27" s="248"/>
      <c r="B27" s="249" t="s">
        <v>131</v>
      </c>
      <c r="C27" s="241" t="s">
        <v>132</v>
      </c>
      <c r="D27" s="241" t="s">
        <v>21</v>
      </c>
      <c r="E27" s="242" t="s">
        <v>10</v>
      </c>
      <c r="F27" s="242">
        <v>5.12</v>
      </c>
      <c r="G27" s="243"/>
      <c r="H27" s="243"/>
      <c r="I27" s="243"/>
      <c r="J27" s="243"/>
      <c r="K27" s="243"/>
      <c r="L27" s="250"/>
    </row>
    <row r="28" spans="1:12" ht="15">
      <c r="A28" s="248"/>
      <c r="B28" s="249" t="s">
        <v>134</v>
      </c>
      <c r="C28" s="241" t="s">
        <v>136</v>
      </c>
      <c r="D28" s="241" t="s">
        <v>135</v>
      </c>
      <c r="E28" s="242" t="s">
        <v>13</v>
      </c>
      <c r="F28" s="242">
        <v>23.52</v>
      </c>
      <c r="G28" s="243"/>
      <c r="H28" s="243"/>
      <c r="I28" s="243"/>
      <c r="J28" s="243"/>
      <c r="K28" s="243"/>
      <c r="L28" s="250"/>
    </row>
    <row r="29" spans="1:12" ht="45">
      <c r="A29" s="248"/>
      <c r="B29" s="249" t="s">
        <v>137</v>
      </c>
      <c r="C29" s="241" t="s">
        <v>138</v>
      </c>
      <c r="D29" s="241" t="s">
        <v>139</v>
      </c>
      <c r="E29" s="242" t="s">
        <v>13</v>
      </c>
      <c r="F29" s="242">
        <v>8.2</v>
      </c>
      <c r="G29" s="243"/>
      <c r="H29" s="243"/>
      <c r="I29" s="243"/>
      <c r="J29" s="243"/>
      <c r="K29" s="243"/>
      <c r="L29" s="251" t="s">
        <v>140</v>
      </c>
    </row>
    <row r="30" spans="2:12" ht="15.75" thickBot="1">
      <c r="B30" s="231" t="s">
        <v>54</v>
      </c>
      <c r="C30" s="232" t="s">
        <v>44</v>
      </c>
      <c r="D30" s="232"/>
      <c r="E30" s="233"/>
      <c r="F30" s="233"/>
      <c r="G30" s="234"/>
      <c r="H30" s="234"/>
      <c r="I30" s="189"/>
      <c r="J30" s="189"/>
      <c r="K30" s="189"/>
      <c r="L30" s="228"/>
    </row>
    <row r="31" spans="2:12" ht="38.25">
      <c r="B31" s="144" t="s">
        <v>86</v>
      </c>
      <c r="C31" s="58" t="s">
        <v>124</v>
      </c>
      <c r="D31" s="238" t="s">
        <v>114</v>
      </c>
      <c r="E31" s="59" t="s">
        <v>10</v>
      </c>
      <c r="F31" s="59">
        <v>1762.23</v>
      </c>
      <c r="G31" s="23"/>
      <c r="H31" s="23"/>
      <c r="I31" s="23"/>
      <c r="J31" s="23"/>
      <c r="K31" s="23"/>
      <c r="L31" s="216" t="s">
        <v>117</v>
      </c>
    </row>
    <row r="32" spans="2:12" ht="39" thickBot="1">
      <c r="B32" s="153" t="s">
        <v>87</v>
      </c>
      <c r="C32" s="197" t="s">
        <v>100</v>
      </c>
      <c r="D32" s="237" t="s">
        <v>115</v>
      </c>
      <c r="E32" s="39" t="s">
        <v>13</v>
      </c>
      <c r="F32" s="39">
        <v>2136.64</v>
      </c>
      <c r="G32" s="24"/>
      <c r="H32" s="24"/>
      <c r="I32" s="24"/>
      <c r="J32" s="24"/>
      <c r="K32" s="24"/>
      <c r="L32" s="216" t="s">
        <v>148</v>
      </c>
    </row>
    <row r="33" spans="2:12" ht="15.75" thickBot="1">
      <c r="B33" s="150" t="s">
        <v>55</v>
      </c>
      <c r="C33" s="154" t="s">
        <v>92</v>
      </c>
      <c r="D33" s="154"/>
      <c r="E33" s="155"/>
      <c r="F33" s="155"/>
      <c r="G33" s="156"/>
      <c r="H33" s="156"/>
      <c r="I33" s="156"/>
      <c r="J33" s="156"/>
      <c r="K33" s="156"/>
      <c r="L33" s="217"/>
    </row>
    <row r="34" spans="2:12" ht="48.75" customHeight="1">
      <c r="B34" s="160" t="s">
        <v>61</v>
      </c>
      <c r="C34" s="58" t="s">
        <v>14</v>
      </c>
      <c r="D34" s="238" t="s">
        <v>114</v>
      </c>
      <c r="E34" s="59" t="s">
        <v>10</v>
      </c>
      <c r="F34" s="59">
        <v>411.89</v>
      </c>
      <c r="G34" s="161"/>
      <c r="H34" s="161"/>
      <c r="I34" s="161"/>
      <c r="J34" s="161"/>
      <c r="K34" s="161"/>
      <c r="L34" s="216" t="s">
        <v>117</v>
      </c>
    </row>
    <row r="35" spans="2:12" ht="39" thickBot="1">
      <c r="B35" s="27" t="s">
        <v>62</v>
      </c>
      <c r="C35" s="8" t="s">
        <v>12</v>
      </c>
      <c r="D35" s="237" t="s">
        <v>125</v>
      </c>
      <c r="E35" s="9" t="s">
        <v>13</v>
      </c>
      <c r="F35" s="9">
        <f>534.86-77.57</f>
        <v>457.29</v>
      </c>
      <c r="G35" s="7"/>
      <c r="H35" s="7"/>
      <c r="I35" s="7"/>
      <c r="J35" s="7"/>
      <c r="K35" s="7"/>
      <c r="L35" s="216" t="s">
        <v>148</v>
      </c>
    </row>
    <row r="36" spans="2:12" ht="43.5" thickBot="1">
      <c r="B36" s="145" t="s">
        <v>56</v>
      </c>
      <c r="C36" s="146" t="s">
        <v>98</v>
      </c>
      <c r="D36" s="146"/>
      <c r="E36" s="147"/>
      <c r="F36" s="147"/>
      <c r="G36" s="146"/>
      <c r="H36" s="146"/>
      <c r="I36" s="146"/>
      <c r="J36" s="146"/>
      <c r="K36" s="146"/>
      <c r="L36" s="221"/>
    </row>
    <row r="37" spans="2:12" ht="45" customHeight="1">
      <c r="B37" s="144" t="s">
        <v>63</v>
      </c>
      <c r="C37" s="58" t="s">
        <v>14</v>
      </c>
      <c r="D37" s="252" t="s">
        <v>114</v>
      </c>
      <c r="E37" s="59" t="s">
        <v>10</v>
      </c>
      <c r="F37" s="59">
        <v>170.09</v>
      </c>
      <c r="G37" s="23"/>
      <c r="H37" s="23"/>
      <c r="I37" s="23"/>
      <c r="J37" s="23"/>
      <c r="K37" s="23"/>
      <c r="L37" s="216" t="s">
        <v>117</v>
      </c>
    </row>
    <row r="38" spans="2:12" ht="57.75" customHeight="1" thickBot="1">
      <c r="B38" s="153" t="s">
        <v>64</v>
      </c>
      <c r="C38" s="142" t="s">
        <v>12</v>
      </c>
      <c r="D38" s="237" t="s">
        <v>115</v>
      </c>
      <c r="E38" s="143" t="s">
        <v>13</v>
      </c>
      <c r="F38" s="143">
        <v>203.15</v>
      </c>
      <c r="G38" s="24"/>
      <c r="H38" s="24"/>
      <c r="I38" s="24"/>
      <c r="J38" s="24"/>
      <c r="K38" s="24"/>
      <c r="L38" s="216" t="s">
        <v>116</v>
      </c>
    </row>
    <row r="39" spans="2:12" ht="15.75" thickBot="1">
      <c r="B39" s="150" t="s">
        <v>57</v>
      </c>
      <c r="C39" s="158" t="s">
        <v>34</v>
      </c>
      <c r="D39" s="158"/>
      <c r="E39" s="159"/>
      <c r="F39" s="159"/>
      <c r="G39" s="156"/>
      <c r="H39" s="156"/>
      <c r="I39" s="156"/>
      <c r="J39" s="156"/>
      <c r="K39" s="156"/>
      <c r="L39" s="217"/>
    </row>
    <row r="40" spans="2:12" ht="44.25" customHeight="1">
      <c r="B40" s="160" t="s">
        <v>65</v>
      </c>
      <c r="C40" s="157" t="s">
        <v>14</v>
      </c>
      <c r="D40" s="252" t="s">
        <v>114</v>
      </c>
      <c r="E40" s="49" t="s">
        <v>10</v>
      </c>
      <c r="F40" s="49">
        <v>16.1</v>
      </c>
      <c r="G40" s="161"/>
      <c r="H40" s="161"/>
      <c r="I40" s="161"/>
      <c r="J40" s="161"/>
      <c r="K40" s="161"/>
      <c r="L40" s="216" t="s">
        <v>117</v>
      </c>
    </row>
    <row r="41" spans="2:12" ht="50.25" customHeight="1" thickBot="1">
      <c r="B41" s="141" t="s">
        <v>66</v>
      </c>
      <c r="C41" s="180" t="s">
        <v>12</v>
      </c>
      <c r="D41" s="237" t="s">
        <v>115</v>
      </c>
      <c r="E41" s="53" t="s">
        <v>13</v>
      </c>
      <c r="F41" s="53">
        <v>21.18</v>
      </c>
      <c r="G41" s="10"/>
      <c r="H41" s="10"/>
      <c r="I41" s="10"/>
      <c r="J41" s="10"/>
      <c r="K41" s="10"/>
      <c r="L41" s="216" t="s">
        <v>148</v>
      </c>
    </row>
    <row r="42" spans="2:12" ht="15.75" thickBot="1">
      <c r="B42" s="150" t="s">
        <v>58</v>
      </c>
      <c r="C42" s="158" t="s">
        <v>35</v>
      </c>
      <c r="D42" s="158"/>
      <c r="E42" s="181"/>
      <c r="F42" s="181"/>
      <c r="G42" s="156"/>
      <c r="H42" s="156"/>
      <c r="I42" s="156"/>
      <c r="J42" s="156"/>
      <c r="K42" s="156"/>
      <c r="L42" s="217"/>
    </row>
    <row r="43" spans="2:12" ht="44.25" customHeight="1">
      <c r="B43" s="160" t="s">
        <v>67</v>
      </c>
      <c r="C43" s="157" t="s">
        <v>14</v>
      </c>
      <c r="D43" s="252" t="s">
        <v>114</v>
      </c>
      <c r="E43" s="49" t="s">
        <v>10</v>
      </c>
      <c r="F43" s="49">
        <f>77.29-17</f>
        <v>60.290000000000006</v>
      </c>
      <c r="G43" s="161"/>
      <c r="H43" s="161"/>
      <c r="I43" s="161"/>
      <c r="J43" s="161"/>
      <c r="K43" s="161"/>
      <c r="L43" s="216" t="s">
        <v>117</v>
      </c>
    </row>
    <row r="44" spans="2:12" ht="56.25" customHeight="1" thickBot="1">
      <c r="B44" s="141" t="s">
        <v>68</v>
      </c>
      <c r="C44" s="180" t="s">
        <v>12</v>
      </c>
      <c r="D44" s="237" t="s">
        <v>115</v>
      </c>
      <c r="E44" s="53" t="s">
        <v>13</v>
      </c>
      <c r="F44" s="53">
        <f>58.24-16.47</f>
        <v>41.77</v>
      </c>
      <c r="G44" s="10"/>
      <c r="H44" s="10"/>
      <c r="I44" s="10"/>
      <c r="J44" s="10"/>
      <c r="K44" s="10"/>
      <c r="L44" s="216" t="s">
        <v>148</v>
      </c>
    </row>
    <row r="45" spans="2:12" ht="24" customHeight="1" thickBot="1">
      <c r="B45" s="176"/>
      <c r="C45" s="177" t="s">
        <v>80</v>
      </c>
      <c r="D45" s="210"/>
      <c r="E45" s="178"/>
      <c r="F45" s="178"/>
      <c r="G45" s="179"/>
      <c r="H45" s="179"/>
      <c r="I45" s="179"/>
      <c r="J45" s="179"/>
      <c r="K45" s="179"/>
      <c r="L45" s="222"/>
    </row>
    <row r="46" spans="2:12" ht="15.75" thickBot="1">
      <c r="B46" s="182" t="s">
        <v>59</v>
      </c>
      <c r="C46" s="183" t="s">
        <v>99</v>
      </c>
      <c r="D46" s="183"/>
      <c r="E46" s="184"/>
      <c r="F46" s="184"/>
      <c r="G46" s="185"/>
      <c r="H46" s="185"/>
      <c r="I46" s="185"/>
      <c r="J46" s="185"/>
      <c r="K46" s="185"/>
      <c r="L46" s="223"/>
    </row>
    <row r="47" spans="2:12" ht="42.75" customHeight="1">
      <c r="B47" s="190" t="s">
        <v>88</v>
      </c>
      <c r="C47" s="136" t="s">
        <v>11</v>
      </c>
      <c r="D47" s="136"/>
      <c r="E47" s="137" t="s">
        <v>10</v>
      </c>
      <c r="F47" s="137">
        <v>118.47</v>
      </c>
      <c r="G47" s="191"/>
      <c r="H47" s="191"/>
      <c r="I47" s="191"/>
      <c r="J47" s="191"/>
      <c r="K47" s="191"/>
      <c r="L47" s="192" t="s">
        <v>96</v>
      </c>
    </row>
    <row r="48" spans="2:12" ht="27" customHeight="1">
      <c r="B48" s="27" t="s">
        <v>89</v>
      </c>
      <c r="C48" s="8" t="s">
        <v>12</v>
      </c>
      <c r="D48" s="8"/>
      <c r="E48" s="9" t="s">
        <v>13</v>
      </c>
      <c r="F48" s="9">
        <v>137.9</v>
      </c>
      <c r="G48" s="7"/>
      <c r="H48" s="7"/>
      <c r="I48" s="7"/>
      <c r="J48" s="7"/>
      <c r="K48" s="7"/>
      <c r="L48" s="192"/>
    </row>
    <row r="49" spans="2:12" ht="15">
      <c r="B49" s="193"/>
      <c r="C49" s="194" t="s">
        <v>97</v>
      </c>
      <c r="D49" s="194"/>
      <c r="E49" s="195"/>
      <c r="F49" s="195"/>
      <c r="G49" s="196"/>
      <c r="H49" s="196"/>
      <c r="I49" s="196"/>
      <c r="J49" s="196"/>
      <c r="K49" s="196"/>
      <c r="L49" s="224"/>
    </row>
    <row r="50" spans="2:12" ht="45">
      <c r="B50" s="27" t="s">
        <v>93</v>
      </c>
      <c r="C50" s="8" t="s">
        <v>81</v>
      </c>
      <c r="D50" s="8"/>
      <c r="E50" s="9" t="s">
        <v>10</v>
      </c>
      <c r="F50" s="9">
        <v>30.38</v>
      </c>
      <c r="G50" s="7"/>
      <c r="H50" s="7"/>
      <c r="I50" s="7"/>
      <c r="J50" s="7"/>
      <c r="K50" s="7"/>
      <c r="L50" s="192" t="s">
        <v>96</v>
      </c>
    </row>
    <row r="51" spans="2:12" ht="30">
      <c r="B51" s="27" t="s">
        <v>94</v>
      </c>
      <c r="C51" s="8" t="s">
        <v>32</v>
      </c>
      <c r="D51" s="8"/>
      <c r="E51" s="9" t="s">
        <v>13</v>
      </c>
      <c r="F51" s="9">
        <v>28.53</v>
      </c>
      <c r="G51" s="7"/>
      <c r="H51" s="7"/>
      <c r="I51" s="7"/>
      <c r="J51" s="7"/>
      <c r="K51" s="7"/>
      <c r="L51" s="192"/>
    </row>
    <row r="52" spans="2:12" ht="30">
      <c r="B52" s="27" t="s">
        <v>95</v>
      </c>
      <c r="C52" s="8" t="s">
        <v>36</v>
      </c>
      <c r="D52" s="8"/>
      <c r="E52" s="9" t="s">
        <v>10</v>
      </c>
      <c r="F52" s="9">
        <v>9.45</v>
      </c>
      <c r="G52" s="7"/>
      <c r="H52" s="7"/>
      <c r="I52" s="7"/>
      <c r="J52" s="7"/>
      <c r="K52" s="7"/>
      <c r="L52" s="220"/>
    </row>
    <row r="53" spans="2:12" ht="15">
      <c r="B53" s="199">
        <v>10</v>
      </c>
      <c r="C53" s="200" t="s">
        <v>101</v>
      </c>
      <c r="D53" s="200"/>
      <c r="E53" s="201"/>
      <c r="F53" s="201"/>
      <c r="G53" s="202"/>
      <c r="H53" s="202"/>
      <c r="I53" s="202"/>
      <c r="J53" s="202"/>
      <c r="K53" s="202"/>
      <c r="L53" s="225"/>
    </row>
    <row r="54" spans="2:12" ht="45" customHeight="1">
      <c r="B54" s="48" t="s">
        <v>90</v>
      </c>
      <c r="C54" s="203" t="s">
        <v>11</v>
      </c>
      <c r="D54" s="203"/>
      <c r="E54" s="20" t="s">
        <v>10</v>
      </c>
      <c r="F54" s="20">
        <v>27.53</v>
      </c>
      <c r="G54" s="21"/>
      <c r="H54" s="21"/>
      <c r="I54" s="21"/>
      <c r="J54" s="21"/>
      <c r="K54" s="21"/>
      <c r="L54" s="208" t="s">
        <v>105</v>
      </c>
    </row>
    <row r="55" spans="2:12" ht="32.25" customHeight="1">
      <c r="B55" s="48" t="s">
        <v>91</v>
      </c>
      <c r="C55" s="203" t="s">
        <v>12</v>
      </c>
      <c r="D55" s="203"/>
      <c r="E55" s="20" t="s">
        <v>13</v>
      </c>
      <c r="F55" s="20">
        <f>19.89+21.33</f>
        <v>41.22</v>
      </c>
      <c r="G55" s="21"/>
      <c r="H55" s="21"/>
      <c r="I55" s="21"/>
      <c r="J55" s="21"/>
      <c r="K55" s="21"/>
      <c r="L55" s="226"/>
    </row>
    <row r="56" spans="2:12" ht="15">
      <c r="B56" s="204">
        <v>11</v>
      </c>
      <c r="C56" s="205" t="s">
        <v>102</v>
      </c>
      <c r="D56" s="205"/>
      <c r="E56" s="206"/>
      <c r="F56" s="206"/>
      <c r="G56" s="207"/>
      <c r="H56" s="207"/>
      <c r="I56" s="207"/>
      <c r="J56" s="207"/>
      <c r="K56" s="207"/>
      <c r="L56" s="227"/>
    </row>
    <row r="57" spans="2:12" ht="34.5" customHeight="1">
      <c r="B57" s="27" t="s">
        <v>106</v>
      </c>
      <c r="C57" s="8" t="s">
        <v>103</v>
      </c>
      <c r="D57" s="8"/>
      <c r="E57" s="9" t="s">
        <v>10</v>
      </c>
      <c r="F57" s="9">
        <v>4.66</v>
      </c>
      <c r="G57" s="21"/>
      <c r="H57" s="21"/>
      <c r="I57" s="21"/>
      <c r="J57" s="21"/>
      <c r="K57" s="21"/>
      <c r="L57" s="226"/>
    </row>
    <row r="58" spans="2:12" ht="60">
      <c r="B58" s="27" t="s">
        <v>107</v>
      </c>
      <c r="C58" s="203" t="s">
        <v>104</v>
      </c>
      <c r="D58" s="203"/>
      <c r="E58" s="20" t="s">
        <v>10</v>
      </c>
      <c r="F58" s="20">
        <v>4.66</v>
      </c>
      <c r="G58" s="21"/>
      <c r="H58" s="21"/>
      <c r="I58" s="21"/>
      <c r="J58" s="21"/>
      <c r="K58" s="21"/>
      <c r="L58" s="208" t="s">
        <v>105</v>
      </c>
    </row>
    <row r="59" spans="2:12" ht="15">
      <c r="B59" s="204">
        <v>12</v>
      </c>
      <c r="C59" s="205" t="s">
        <v>108</v>
      </c>
      <c r="D59" s="205"/>
      <c r="E59" s="206"/>
      <c r="F59" s="206"/>
      <c r="G59" s="207"/>
      <c r="H59" s="207"/>
      <c r="I59" s="207"/>
      <c r="J59" s="207"/>
      <c r="K59" s="207"/>
      <c r="L59" s="227"/>
    </row>
    <row r="60" spans="2:12" ht="60">
      <c r="B60" s="27" t="s">
        <v>110</v>
      </c>
      <c r="C60" s="8" t="s">
        <v>109</v>
      </c>
      <c r="D60" s="8"/>
      <c r="E60" s="9" t="s">
        <v>10</v>
      </c>
      <c r="F60" s="9">
        <v>36.6</v>
      </c>
      <c r="G60" s="7"/>
      <c r="H60" s="7"/>
      <c r="I60" s="7"/>
      <c r="J60" s="7"/>
      <c r="K60" s="7"/>
      <c r="L60" s="220"/>
    </row>
    <row r="61" spans="2:12" ht="60">
      <c r="B61" s="27" t="s">
        <v>111</v>
      </c>
      <c r="C61" s="8" t="s">
        <v>11</v>
      </c>
      <c r="D61" s="8"/>
      <c r="E61" s="9" t="s">
        <v>10</v>
      </c>
      <c r="F61" s="9">
        <v>36.6</v>
      </c>
      <c r="G61" s="7"/>
      <c r="H61" s="7"/>
      <c r="I61" s="7"/>
      <c r="J61" s="7"/>
      <c r="K61" s="7"/>
      <c r="L61" s="192" t="s">
        <v>96</v>
      </c>
    </row>
    <row r="62" spans="2:12" ht="30" customHeight="1">
      <c r="B62" s="27" t="s">
        <v>112</v>
      </c>
      <c r="C62" s="203" t="s">
        <v>12</v>
      </c>
      <c r="D62" s="203"/>
      <c r="E62" s="20" t="s">
        <v>13</v>
      </c>
      <c r="F62" s="20">
        <v>56.6</v>
      </c>
      <c r="G62" s="21"/>
      <c r="H62" s="21"/>
      <c r="I62" s="21"/>
      <c r="J62" s="21"/>
      <c r="K62" s="21"/>
      <c r="L62" s="226"/>
    </row>
    <row r="63" spans="2:12" ht="15.75" thickBot="1">
      <c r="B63" s="186" t="s">
        <v>60</v>
      </c>
      <c r="C63" s="187" t="s">
        <v>50</v>
      </c>
      <c r="D63" s="187"/>
      <c r="E63" s="188"/>
      <c r="F63" s="188"/>
      <c r="G63" s="189"/>
      <c r="H63" s="189"/>
      <c r="I63" s="189"/>
      <c r="J63" s="189"/>
      <c r="K63" s="189"/>
      <c r="L63" s="228"/>
    </row>
    <row r="64" spans="2:12" ht="42.75" customHeight="1">
      <c r="B64" s="160" t="s">
        <v>90</v>
      </c>
      <c r="C64" s="58" t="s">
        <v>46</v>
      </c>
      <c r="D64" s="58"/>
      <c r="E64" s="59" t="s">
        <v>47</v>
      </c>
      <c r="F64" s="59">
        <v>1</v>
      </c>
      <c r="G64" s="161"/>
      <c r="H64" s="161"/>
      <c r="I64" s="161"/>
      <c r="J64" s="161"/>
      <c r="K64" s="161"/>
      <c r="L64" s="219"/>
    </row>
    <row r="65" spans="2:12" ht="45.75" thickBot="1">
      <c r="B65" s="149" t="s">
        <v>91</v>
      </c>
      <c r="C65" s="11" t="s">
        <v>51</v>
      </c>
      <c r="D65" s="11"/>
      <c r="E65" s="12" t="s">
        <v>52</v>
      </c>
      <c r="F65" s="12">
        <v>1</v>
      </c>
      <c r="G65" s="13"/>
      <c r="H65" s="13"/>
      <c r="I65" s="13"/>
      <c r="J65" s="13"/>
      <c r="K65" s="13"/>
      <c r="L65" s="229"/>
    </row>
    <row r="66" spans="8:11" ht="15">
      <c r="H66" s="257" t="s">
        <v>28</v>
      </c>
      <c r="I66" s="258"/>
      <c r="J66" s="258"/>
      <c r="K66" s="148"/>
    </row>
    <row r="67" spans="8:11" ht="15">
      <c r="H67" s="259" t="s">
        <v>29</v>
      </c>
      <c r="I67" s="260"/>
      <c r="J67" s="260"/>
      <c r="K67" s="14"/>
    </row>
    <row r="68" spans="8:11" ht="30" customHeight="1">
      <c r="H68" s="261" t="s">
        <v>30</v>
      </c>
      <c r="I68" s="262"/>
      <c r="J68" s="262"/>
      <c r="K68" s="15"/>
    </row>
    <row r="69" spans="8:11" ht="15.75" thickBot="1">
      <c r="H69" s="267" t="s">
        <v>31</v>
      </c>
      <c r="I69" s="268"/>
      <c r="J69" s="268"/>
      <c r="K69" s="16"/>
    </row>
    <row r="70" spans="1:12" ht="15">
      <c r="A70" s="31"/>
      <c r="B70" s="46"/>
      <c r="C70" s="99"/>
      <c r="D70" s="99"/>
      <c r="E70" s="100"/>
      <c r="F70" s="100"/>
      <c r="G70" s="101"/>
      <c r="H70" s="255"/>
      <c r="I70" s="255"/>
      <c r="J70" s="255"/>
      <c r="K70" s="102"/>
      <c r="L70" s="230"/>
    </row>
    <row r="71" spans="1:12" ht="30" customHeight="1">
      <c r="A71" s="31"/>
      <c r="B71" s="46"/>
      <c r="C71" s="99"/>
      <c r="D71" s="99"/>
      <c r="E71" s="100"/>
      <c r="F71" s="100"/>
      <c r="G71" s="101"/>
      <c r="H71" s="265"/>
      <c r="I71" s="265"/>
      <c r="J71" s="265"/>
      <c r="K71" s="103"/>
      <c r="L71" s="230"/>
    </row>
    <row r="72" spans="1:12" ht="15">
      <c r="A72" s="31"/>
      <c r="B72" s="46"/>
      <c r="C72" s="99"/>
      <c r="D72" s="99"/>
      <c r="E72" s="100"/>
      <c r="F72" s="100"/>
      <c r="G72" s="101"/>
      <c r="H72" s="255"/>
      <c r="I72" s="255"/>
      <c r="J72" s="255"/>
      <c r="K72" s="102"/>
      <c r="L72" s="230"/>
    </row>
    <row r="73" ht="27" customHeight="1"/>
  </sheetData>
  <sheetProtection/>
  <mergeCells count="18">
    <mergeCell ref="H71:J71"/>
    <mergeCell ref="H72:J72"/>
    <mergeCell ref="B5:B6"/>
    <mergeCell ref="C5:C6"/>
    <mergeCell ref="E5:E6"/>
    <mergeCell ref="F5:F6"/>
    <mergeCell ref="H69:J69"/>
    <mergeCell ref="C22:C24"/>
    <mergeCell ref="L5:L6"/>
    <mergeCell ref="G5:H5"/>
    <mergeCell ref="I5:K5"/>
    <mergeCell ref="H70:J70"/>
    <mergeCell ref="C3:J3"/>
    <mergeCell ref="C4:K4"/>
    <mergeCell ref="H66:J66"/>
    <mergeCell ref="H67:J67"/>
    <mergeCell ref="H68:J68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7109375" style="1" customWidth="1"/>
    <col min="2" max="2" width="9.140625" style="2" customWidth="1"/>
    <col min="3" max="3" width="47.7109375" style="3" customWidth="1"/>
    <col min="4" max="4" width="9.140625" style="4" customWidth="1"/>
    <col min="5" max="6" width="11.8515625" style="4" customWidth="1"/>
    <col min="7" max="11" width="13.00390625" style="1" customWidth="1"/>
    <col min="12" max="12" width="17.28125" style="1" customWidth="1"/>
    <col min="13" max="13" width="9.140625" style="5" customWidth="1"/>
    <col min="14" max="14" width="9.140625" style="1" customWidth="1"/>
    <col min="15" max="15" width="9.00390625" style="1" customWidth="1"/>
    <col min="16" max="16384" width="9.140625" style="1" customWidth="1"/>
  </cols>
  <sheetData>
    <row r="3" spans="3:10" ht="15">
      <c r="C3" s="256" t="s">
        <v>82</v>
      </c>
      <c r="D3" s="256"/>
      <c r="E3" s="256"/>
      <c r="F3" s="256"/>
      <c r="G3" s="256"/>
      <c r="H3" s="256"/>
      <c r="I3" s="256"/>
      <c r="J3" s="256"/>
    </row>
    <row r="4" spans="3:11" ht="81.75" customHeight="1">
      <c r="C4" s="256" t="s">
        <v>49</v>
      </c>
      <c r="D4" s="256"/>
      <c r="E4" s="256"/>
      <c r="F4" s="256"/>
      <c r="G4" s="256"/>
      <c r="H4" s="256"/>
      <c r="I4" s="256"/>
      <c r="J4" s="256"/>
      <c r="K4" s="256"/>
    </row>
    <row r="5" spans="8:11" ht="15.75" thickBot="1">
      <c r="H5" s="92"/>
      <c r="I5" s="93"/>
      <c r="J5" s="93"/>
      <c r="K5" s="47"/>
    </row>
    <row r="6" spans="2:12" ht="57.75" thickBot="1">
      <c r="B6" s="122" t="s">
        <v>75</v>
      </c>
      <c r="C6" s="123" t="s">
        <v>76</v>
      </c>
      <c r="D6" s="25" t="s">
        <v>77</v>
      </c>
      <c r="E6" s="124" t="s">
        <v>79</v>
      </c>
      <c r="F6" s="123" t="s">
        <v>83</v>
      </c>
      <c r="G6" s="123" t="s">
        <v>78</v>
      </c>
      <c r="H6" s="125"/>
      <c r="I6" s="125"/>
      <c r="J6" s="125"/>
      <c r="K6" s="125"/>
      <c r="L6" s="126"/>
    </row>
    <row r="7" spans="2:12" ht="30" customHeight="1" thickBot="1">
      <c r="B7" s="117"/>
      <c r="C7" s="118" t="s">
        <v>73</v>
      </c>
      <c r="D7" s="119"/>
      <c r="E7" s="119"/>
      <c r="F7" s="119"/>
      <c r="G7" s="120"/>
      <c r="H7" s="120"/>
      <c r="I7" s="120"/>
      <c r="J7" s="120"/>
      <c r="K7" s="120"/>
      <c r="L7" s="121"/>
    </row>
    <row r="8" spans="2:12" ht="18" customHeight="1" thickBot="1">
      <c r="B8" s="74" t="s">
        <v>53</v>
      </c>
      <c r="C8" s="75" t="s">
        <v>69</v>
      </c>
      <c r="D8" s="76"/>
      <c r="E8" s="76"/>
      <c r="F8" s="76"/>
      <c r="G8" s="77"/>
      <c r="H8" s="77"/>
      <c r="I8" s="77"/>
      <c r="J8" s="77"/>
      <c r="K8" s="77"/>
      <c r="L8" s="78"/>
    </row>
    <row r="9" spans="2:12" ht="15">
      <c r="B9" s="57" t="s">
        <v>53</v>
      </c>
      <c r="C9" s="73" t="s">
        <v>15</v>
      </c>
      <c r="D9" s="49" t="s">
        <v>10</v>
      </c>
      <c r="E9" s="50">
        <v>86.4</v>
      </c>
      <c r="F9" s="107">
        <f>E9+E9*0.05</f>
        <v>90.72</v>
      </c>
      <c r="G9" s="107">
        <f>E9+E9*0.15</f>
        <v>99.36000000000001</v>
      </c>
      <c r="H9" s="107"/>
      <c r="I9" s="60"/>
      <c r="J9" s="60"/>
      <c r="K9" s="60"/>
      <c r="L9" s="61"/>
    </row>
    <row r="10" spans="2:12" ht="15">
      <c r="B10" s="48" t="s">
        <v>39</v>
      </c>
      <c r="C10" s="29" t="s">
        <v>18</v>
      </c>
      <c r="D10" s="20" t="s">
        <v>10</v>
      </c>
      <c r="E10" s="30">
        <v>28.16</v>
      </c>
      <c r="F10" s="107">
        <f aca="true" t="shared" si="0" ref="F10:F15">E10+E10*0.05</f>
        <v>29.568</v>
      </c>
      <c r="G10" s="107">
        <f>E10+E10*0.15</f>
        <v>32.384</v>
      </c>
      <c r="H10" s="107"/>
      <c r="I10" s="21"/>
      <c r="J10" s="21"/>
      <c r="K10" s="21"/>
      <c r="L10" s="22"/>
    </row>
    <row r="11" spans="2:12" ht="15">
      <c r="B11" s="48" t="s">
        <v>70</v>
      </c>
      <c r="C11" s="29" t="s">
        <v>19</v>
      </c>
      <c r="D11" s="20" t="s">
        <v>10</v>
      </c>
      <c r="E11" s="30">
        <v>37.632</v>
      </c>
      <c r="F11" s="107">
        <f t="shared" si="0"/>
        <v>39.5136</v>
      </c>
      <c r="G11" s="107">
        <f>E11+E11*0.15</f>
        <v>43.276799999999994</v>
      </c>
      <c r="H11" s="107"/>
      <c r="I11" s="21"/>
      <c r="J11" s="21"/>
      <c r="K11" s="21"/>
      <c r="L11" s="22"/>
    </row>
    <row r="12" spans="2:12" ht="15">
      <c r="B12" s="48" t="s">
        <v>54</v>
      </c>
      <c r="C12" s="29" t="s">
        <v>20</v>
      </c>
      <c r="D12" s="20" t="s">
        <v>10</v>
      </c>
      <c r="E12" s="30">
        <v>10.24</v>
      </c>
      <c r="F12" s="107">
        <f t="shared" si="0"/>
        <v>10.752</v>
      </c>
      <c r="G12" s="107">
        <f>E12+E12*0.15</f>
        <v>11.776</v>
      </c>
      <c r="H12" s="107"/>
      <c r="I12" s="21"/>
      <c r="J12" s="21"/>
      <c r="K12" s="21"/>
      <c r="L12" s="22"/>
    </row>
    <row r="13" spans="2:12" ht="15.75" thickBot="1">
      <c r="B13" s="67" t="s">
        <v>55</v>
      </c>
      <c r="C13" s="68" t="s">
        <v>21</v>
      </c>
      <c r="D13" s="69" t="s">
        <v>10</v>
      </c>
      <c r="E13" s="70">
        <v>5.12</v>
      </c>
      <c r="F13" s="107">
        <f t="shared" si="0"/>
        <v>5.376</v>
      </c>
      <c r="G13" s="107">
        <f>E13+E13*0.15</f>
        <v>5.888</v>
      </c>
      <c r="H13" s="107"/>
      <c r="I13" s="71"/>
      <c r="J13" s="71"/>
      <c r="K13" s="71"/>
      <c r="L13" s="72"/>
    </row>
    <row r="14" spans="2:12" ht="15.75" thickBot="1">
      <c r="B14" s="91"/>
      <c r="C14" s="62" t="s">
        <v>74</v>
      </c>
      <c r="D14" s="63"/>
      <c r="E14" s="64">
        <f>SUM(E9:E13)</f>
        <v>167.55200000000002</v>
      </c>
      <c r="F14" s="64">
        <f>SUM(F9:F13)</f>
        <v>175.92960000000002</v>
      </c>
      <c r="G14" s="108">
        <f>SUM(G9:G13)</f>
        <v>192.68480000000002</v>
      </c>
      <c r="H14" s="108"/>
      <c r="I14" s="65"/>
      <c r="J14" s="65"/>
      <c r="K14" s="65"/>
      <c r="L14" s="66"/>
    </row>
    <row r="15" spans="2:12" ht="15.75" thickBot="1">
      <c r="B15" s="81" t="s">
        <v>56</v>
      </c>
      <c r="C15" s="82" t="s">
        <v>12</v>
      </c>
      <c r="D15" s="83" t="s">
        <v>13</v>
      </c>
      <c r="E15" s="83">
        <v>66.86</v>
      </c>
      <c r="F15" s="107">
        <f t="shared" si="0"/>
        <v>70.203</v>
      </c>
      <c r="G15" s="107">
        <f>E15+E15*0.15</f>
        <v>76.889</v>
      </c>
      <c r="H15" s="107"/>
      <c r="I15" s="84"/>
      <c r="J15" s="84"/>
      <c r="K15" s="84"/>
      <c r="L15" s="85"/>
    </row>
    <row r="16" spans="2:12" ht="23.25" customHeight="1" thickBot="1">
      <c r="B16" s="74" t="s">
        <v>39</v>
      </c>
      <c r="C16" s="86" t="s">
        <v>71</v>
      </c>
      <c r="D16" s="87"/>
      <c r="E16" s="88"/>
      <c r="F16" s="88"/>
      <c r="G16" s="89"/>
      <c r="H16" s="89"/>
      <c r="I16" s="89"/>
      <c r="J16" s="89"/>
      <c r="K16" s="89"/>
      <c r="L16" s="90"/>
    </row>
    <row r="17" spans="2:12" ht="15">
      <c r="B17" s="57" t="s">
        <v>53</v>
      </c>
      <c r="C17" s="73" t="s">
        <v>22</v>
      </c>
      <c r="D17" s="49" t="s">
        <v>10</v>
      </c>
      <c r="E17" s="50">
        <v>2598.23</v>
      </c>
      <c r="F17" s="107">
        <f aca="true" t="shared" si="1" ref="F17:F29">E17+E17*0.05</f>
        <v>2728.1415</v>
      </c>
      <c r="G17" s="107">
        <f>E17+E17*0.15</f>
        <v>2987.9645</v>
      </c>
      <c r="H17" s="60"/>
      <c r="I17" s="60"/>
      <c r="J17" s="60"/>
      <c r="K17" s="60"/>
      <c r="L17" s="61"/>
    </row>
    <row r="18" spans="2:12" ht="15">
      <c r="B18" s="48" t="s">
        <v>39</v>
      </c>
      <c r="C18" s="29" t="s">
        <v>16</v>
      </c>
      <c r="D18" s="20" t="s">
        <v>10</v>
      </c>
      <c r="E18" s="30">
        <v>604.2600000000001</v>
      </c>
      <c r="F18" s="107">
        <f t="shared" si="1"/>
        <v>634.4730000000001</v>
      </c>
      <c r="G18" s="107">
        <f aca="true" t="shared" si="2" ref="G18:G24">E18+E18*0.15</f>
        <v>694.8990000000001</v>
      </c>
      <c r="H18" s="21"/>
      <c r="I18" s="21"/>
      <c r="J18" s="21"/>
      <c r="K18" s="21"/>
      <c r="L18" s="22"/>
    </row>
    <row r="19" spans="2:12" ht="15">
      <c r="B19" s="48" t="s">
        <v>70</v>
      </c>
      <c r="C19" s="29" t="s">
        <v>17</v>
      </c>
      <c r="D19" s="20" t="s">
        <v>10</v>
      </c>
      <c r="E19" s="30">
        <v>43.52</v>
      </c>
      <c r="F19" s="107">
        <f t="shared" si="1"/>
        <v>45.696000000000005</v>
      </c>
      <c r="G19" s="107">
        <f t="shared" si="2"/>
        <v>50.048</v>
      </c>
      <c r="H19" s="21"/>
      <c r="I19" s="21"/>
      <c r="J19" s="21"/>
      <c r="K19" s="21"/>
      <c r="L19" s="22"/>
    </row>
    <row r="20" spans="2:12" ht="15">
      <c r="B20" s="48" t="s">
        <v>54</v>
      </c>
      <c r="C20" s="29" t="s">
        <v>23</v>
      </c>
      <c r="D20" s="20" t="s">
        <v>10</v>
      </c>
      <c r="E20" s="30">
        <v>6.48</v>
      </c>
      <c r="F20" s="107">
        <f t="shared" si="1"/>
        <v>6.804</v>
      </c>
      <c r="G20" s="107">
        <f t="shared" si="2"/>
        <v>7.452</v>
      </c>
      <c r="H20" s="21"/>
      <c r="I20" s="21"/>
      <c r="J20" s="21"/>
      <c r="K20" s="21"/>
      <c r="L20" s="22"/>
    </row>
    <row r="21" spans="2:12" ht="15">
      <c r="B21" s="48" t="s">
        <v>55</v>
      </c>
      <c r="C21" s="29" t="s">
        <v>24</v>
      </c>
      <c r="D21" s="20" t="s">
        <v>10</v>
      </c>
      <c r="E21" s="30">
        <v>23.04</v>
      </c>
      <c r="F21" s="107">
        <f t="shared" si="1"/>
        <v>24.192</v>
      </c>
      <c r="G21" s="107">
        <f t="shared" si="2"/>
        <v>26.496</v>
      </c>
      <c r="H21" s="21"/>
      <c r="I21" s="21"/>
      <c r="J21" s="21"/>
      <c r="K21" s="21"/>
      <c r="L21" s="22"/>
    </row>
    <row r="22" spans="2:12" ht="15.75" thickBot="1">
      <c r="B22" s="51" t="s">
        <v>56</v>
      </c>
      <c r="C22" s="52" t="s">
        <v>25</v>
      </c>
      <c r="D22" s="53" t="s">
        <v>10</v>
      </c>
      <c r="E22" s="54">
        <v>19.2</v>
      </c>
      <c r="F22" s="107">
        <f t="shared" si="1"/>
        <v>20.16</v>
      </c>
      <c r="G22" s="107">
        <f t="shared" si="2"/>
        <v>22.08</v>
      </c>
      <c r="H22" s="55"/>
      <c r="I22" s="55"/>
      <c r="J22" s="55"/>
      <c r="K22" s="55"/>
      <c r="L22" s="56"/>
    </row>
    <row r="23" spans="2:12" ht="15.75" thickBot="1">
      <c r="B23" s="91"/>
      <c r="C23" s="62" t="s">
        <v>28</v>
      </c>
      <c r="D23" s="79" t="s">
        <v>10</v>
      </c>
      <c r="E23" s="80">
        <f>SUM(E17:E22)</f>
        <v>3294.73</v>
      </c>
      <c r="F23" s="128">
        <f>SUM(F17:F22)</f>
        <v>3459.4665</v>
      </c>
      <c r="G23" s="108">
        <f>SUM(G17:G22)</f>
        <v>3788.9395000000004</v>
      </c>
      <c r="H23" s="65"/>
      <c r="I23" s="65"/>
      <c r="J23" s="65"/>
      <c r="K23" s="65"/>
      <c r="L23" s="66"/>
    </row>
    <row r="24" spans="2:12" ht="30">
      <c r="B24" s="94" t="s">
        <v>57</v>
      </c>
      <c r="C24" s="95" t="s">
        <v>26</v>
      </c>
      <c r="D24" s="96" t="s">
        <v>13</v>
      </c>
      <c r="E24" s="96">
        <v>1523.92</v>
      </c>
      <c r="F24" s="107">
        <f t="shared" si="1"/>
        <v>1600.116</v>
      </c>
      <c r="G24" s="109">
        <f t="shared" si="2"/>
        <v>1752.508</v>
      </c>
      <c r="H24" s="97"/>
      <c r="I24" s="97"/>
      <c r="J24" s="97"/>
      <c r="K24" s="97"/>
      <c r="L24" s="98"/>
    </row>
    <row r="25" spans="2:12" ht="25.5" customHeight="1">
      <c r="B25" s="129" t="s">
        <v>58</v>
      </c>
      <c r="C25" s="130" t="s">
        <v>72</v>
      </c>
      <c r="D25" s="131" t="s">
        <v>13</v>
      </c>
      <c r="E25" s="131">
        <v>2136.64</v>
      </c>
      <c r="F25" s="132">
        <f t="shared" si="1"/>
        <v>2243.4719999999998</v>
      </c>
      <c r="G25" s="133"/>
      <c r="H25" s="134"/>
      <c r="I25" s="134"/>
      <c r="J25" s="134"/>
      <c r="K25" s="134"/>
      <c r="L25" s="135"/>
    </row>
    <row r="26" spans="2:12" ht="30.75" thickBot="1">
      <c r="B26" s="81" t="s">
        <v>59</v>
      </c>
      <c r="C26" s="52" t="s">
        <v>27</v>
      </c>
      <c r="D26" s="54" t="s">
        <v>13</v>
      </c>
      <c r="E26" s="54">
        <v>11.6</v>
      </c>
      <c r="F26" s="107">
        <f t="shared" si="1"/>
        <v>12.18</v>
      </c>
      <c r="G26" s="110">
        <f>E26+E26*0.15</f>
        <v>13.34</v>
      </c>
      <c r="H26" s="55"/>
      <c r="I26" s="55"/>
      <c r="J26" s="55"/>
      <c r="K26" s="55"/>
      <c r="L26" s="56"/>
    </row>
    <row r="27" spans="2:12" ht="23.25" customHeight="1" thickBot="1">
      <c r="B27" s="162" t="s">
        <v>70</v>
      </c>
      <c r="C27" s="163" t="s">
        <v>80</v>
      </c>
      <c r="D27" s="164"/>
      <c r="E27" s="164"/>
      <c r="F27" s="164"/>
      <c r="G27" s="164"/>
      <c r="H27" s="164"/>
      <c r="I27" s="164"/>
      <c r="J27" s="164"/>
      <c r="K27" s="164"/>
      <c r="L27" s="165"/>
    </row>
    <row r="28" spans="1:12" ht="45">
      <c r="A28" s="31"/>
      <c r="B28" s="169" t="s">
        <v>53</v>
      </c>
      <c r="C28" s="136" t="s">
        <v>11</v>
      </c>
      <c r="D28" s="137" t="s">
        <v>10</v>
      </c>
      <c r="E28" s="137">
        <v>148.85</v>
      </c>
      <c r="F28" s="138">
        <f t="shared" si="1"/>
        <v>156.2925</v>
      </c>
      <c r="G28" s="139">
        <f>E28+E28*0.15</f>
        <v>171.17749999999998</v>
      </c>
      <c r="H28" s="170"/>
      <c r="I28" s="170"/>
      <c r="J28" s="170"/>
      <c r="K28" s="170"/>
      <c r="L28" s="171"/>
    </row>
    <row r="29" spans="1:12" ht="24.75" customHeight="1" thickBot="1">
      <c r="A29" s="31"/>
      <c r="B29" s="166" t="s">
        <v>39</v>
      </c>
      <c r="C29" s="167" t="s">
        <v>12</v>
      </c>
      <c r="D29" s="127" t="s">
        <v>13</v>
      </c>
      <c r="E29" s="127">
        <v>166.43</v>
      </c>
      <c r="F29" s="140">
        <f t="shared" si="1"/>
        <v>174.75150000000002</v>
      </c>
      <c r="G29" s="116">
        <f>E29+E29*0.15</f>
        <v>191.3945</v>
      </c>
      <c r="H29" s="45"/>
      <c r="I29" s="45"/>
      <c r="J29" s="45"/>
      <c r="K29" s="45"/>
      <c r="L29" s="168"/>
    </row>
    <row r="30" spans="1:12" ht="15">
      <c r="A30" s="31"/>
      <c r="B30" s="111"/>
      <c r="C30" s="112"/>
      <c r="D30" s="113"/>
      <c r="E30" s="113"/>
      <c r="F30" s="113"/>
      <c r="G30" s="114"/>
      <c r="H30" s="114"/>
      <c r="I30" s="114"/>
      <c r="J30" s="114"/>
      <c r="K30" s="114"/>
      <c r="L30" s="115"/>
    </row>
    <row r="31" spans="1:12" ht="15">
      <c r="A31" s="31"/>
      <c r="B31" s="37"/>
      <c r="C31" s="38"/>
      <c r="D31" s="39"/>
      <c r="E31" s="39"/>
      <c r="F31" s="39"/>
      <c r="G31" s="40"/>
      <c r="H31" s="40"/>
      <c r="I31" s="40"/>
      <c r="J31" s="40"/>
      <c r="K31" s="40"/>
      <c r="L31" s="41"/>
    </row>
    <row r="32" spans="1:12" ht="15">
      <c r="A32" s="31"/>
      <c r="B32" s="37"/>
      <c r="C32" s="38"/>
      <c r="D32" s="39"/>
      <c r="E32" s="39"/>
      <c r="F32" s="39"/>
      <c r="G32" s="40"/>
      <c r="H32" s="40"/>
      <c r="I32" s="40"/>
      <c r="J32" s="40"/>
      <c r="K32" s="40"/>
      <c r="L32" s="41"/>
    </row>
    <row r="33" spans="1:12" ht="15">
      <c r="A33" s="31"/>
      <c r="B33" s="37"/>
      <c r="C33" s="38"/>
      <c r="D33" s="39"/>
      <c r="E33" s="39"/>
      <c r="F33" s="39"/>
      <c r="G33" s="40"/>
      <c r="H33" s="40"/>
      <c r="I33" s="40"/>
      <c r="J33" s="40"/>
      <c r="K33" s="40"/>
      <c r="L33" s="41"/>
    </row>
    <row r="34" spans="1:12" ht="15">
      <c r="A34" s="31"/>
      <c r="B34" s="37"/>
      <c r="C34" s="38"/>
      <c r="D34" s="39"/>
      <c r="E34" s="39"/>
      <c r="F34" s="39"/>
      <c r="G34" s="40"/>
      <c r="H34" s="40"/>
      <c r="I34" s="40"/>
      <c r="J34" s="40"/>
      <c r="K34" s="40"/>
      <c r="L34" s="41"/>
    </row>
    <row r="35" spans="1:12" ht="15">
      <c r="A35" s="31"/>
      <c r="B35" s="32"/>
      <c r="C35" s="33"/>
      <c r="D35" s="34"/>
      <c r="E35" s="34"/>
      <c r="F35" s="34"/>
      <c r="G35" s="35"/>
      <c r="H35" s="35"/>
      <c r="I35" s="35"/>
      <c r="J35" s="35"/>
      <c r="K35" s="35"/>
      <c r="L35" s="36"/>
    </row>
    <row r="36" spans="1:12" ht="15">
      <c r="A36" s="31"/>
      <c r="B36" s="37"/>
      <c r="C36" s="38"/>
      <c r="D36" s="39"/>
      <c r="E36" s="39"/>
      <c r="F36" s="39"/>
      <c r="G36" s="40"/>
      <c r="H36" s="40"/>
      <c r="I36" s="40"/>
      <c r="J36" s="40"/>
      <c r="K36" s="40"/>
      <c r="L36" s="41"/>
    </row>
    <row r="37" spans="1:12" ht="15">
      <c r="A37" s="31"/>
      <c r="B37" s="32"/>
      <c r="C37" s="42"/>
      <c r="D37" s="34"/>
      <c r="E37" s="34"/>
      <c r="F37" s="34"/>
      <c r="G37" s="43"/>
      <c r="H37" s="43"/>
      <c r="I37" s="43"/>
      <c r="J37" s="43"/>
      <c r="K37" s="43"/>
      <c r="L37" s="44"/>
    </row>
    <row r="38" spans="1:12" ht="15">
      <c r="A38" s="31"/>
      <c r="B38" s="104"/>
      <c r="C38" s="105"/>
      <c r="D38" s="34"/>
      <c r="E38" s="34"/>
      <c r="F38" s="34"/>
      <c r="G38" s="106"/>
      <c r="H38" s="106"/>
      <c r="I38" s="106"/>
      <c r="J38" s="106"/>
      <c r="K38" s="106"/>
      <c r="L38" s="106"/>
    </row>
    <row r="39" spans="1:12" ht="15">
      <c r="A39" s="31"/>
      <c r="B39" s="46"/>
      <c r="C39" s="99"/>
      <c r="D39" s="100"/>
      <c r="E39" s="100"/>
      <c r="F39" s="100"/>
      <c r="G39" s="101"/>
      <c r="H39" s="255"/>
      <c r="I39" s="255"/>
      <c r="J39" s="255"/>
      <c r="K39" s="102"/>
      <c r="L39" s="101"/>
    </row>
    <row r="40" spans="1:12" ht="15">
      <c r="A40" s="31"/>
      <c r="B40" s="46"/>
      <c r="C40" s="99"/>
      <c r="D40" s="100"/>
      <c r="E40" s="100"/>
      <c r="F40" s="100"/>
      <c r="G40" s="101"/>
      <c r="H40" s="255"/>
      <c r="I40" s="255"/>
      <c r="J40" s="255"/>
      <c r="K40" s="102"/>
      <c r="L40" s="101"/>
    </row>
    <row r="41" spans="1:12" ht="30" customHeight="1">
      <c r="A41" s="31"/>
      <c r="B41" s="46"/>
      <c r="C41" s="99"/>
      <c r="D41" s="100"/>
      <c r="E41" s="100"/>
      <c r="F41" s="100"/>
      <c r="G41" s="101"/>
      <c r="H41" s="265"/>
      <c r="I41" s="265"/>
      <c r="J41" s="265"/>
      <c r="K41" s="103"/>
      <c r="L41" s="101"/>
    </row>
    <row r="42" spans="1:12" ht="15">
      <c r="A42" s="31"/>
      <c r="B42" s="46"/>
      <c r="C42" s="99"/>
      <c r="D42" s="100"/>
      <c r="E42" s="100"/>
      <c r="F42" s="100"/>
      <c r="G42" s="101"/>
      <c r="H42" s="255"/>
      <c r="I42" s="255"/>
      <c r="J42" s="255"/>
      <c r="K42" s="102"/>
      <c r="L42" s="101"/>
    </row>
    <row r="43" ht="27" customHeight="1"/>
  </sheetData>
  <sheetProtection/>
  <mergeCells count="6">
    <mergeCell ref="H40:J40"/>
    <mergeCell ref="H41:J41"/>
    <mergeCell ref="H42:J42"/>
    <mergeCell ref="H39:J39"/>
    <mergeCell ref="C3:J3"/>
    <mergeCell ref="C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Rozhnev Egor</dc:creator>
  <cp:keywords/>
  <dc:description/>
  <cp:lastModifiedBy>Parusov Andrey</cp:lastModifiedBy>
  <cp:lastPrinted>2024-03-15T11:54:37Z</cp:lastPrinted>
  <dcterms:created xsi:type="dcterms:W3CDTF">2023-02-14T10:34:07Z</dcterms:created>
  <dcterms:modified xsi:type="dcterms:W3CDTF">2024-04-04T14:37:31Z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1049-10.1.0.5785</vt:lpwstr>
  </property>
</Properties>
</file>