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920" yWindow="3840" windowWidth="29040" windowHeight="10995" tabRatio="529"/>
  </bookViews>
  <sheets>
    <sheet name="Форма КП" sheetId="1" r:id="rId1"/>
    <sheet name="Сравнительная таблица" sheetId="2" r:id="rId2"/>
    <sheet name="Итоговая таблица" sheetId="3" r:id="rId3"/>
  </sheets>
  <definedNames>
    <definedName name="_1Excel_BuiltIn_Print_Area_3_1_1">'Итоговая таблица'!$A$1:$L$40</definedName>
    <definedName name="Excel_BuiltIn_Print_Area_1">'Сравнительная таблица'!$A$1:$V$35</definedName>
    <definedName name="Excel_BuiltIn_Print_Area_1_1">'Сравнительная таблица'!$A$1:$V$11</definedName>
    <definedName name="Excel_BuiltIn_Print_Area_1_1_1">'Сравнительная таблица'!$A$1:$G$11</definedName>
    <definedName name="Excel_BuiltIn_Print_Area_2">#REF!</definedName>
    <definedName name="Excel_BuiltIn_Print_Area_3">'Итоговая таблица'!$A$1:$L$41</definedName>
    <definedName name="Excel_BuiltIn_Print_Area_3_1">'Итоговая таблица'!$A$1:$L$53</definedName>
    <definedName name="_xlnm.Print_Area" localSheetId="2">'Итоговая таблица'!$A$1:$L$45</definedName>
    <definedName name="_xlnm.Print_Area" localSheetId="1">'Сравнительная таблица'!$A$1:$W$14</definedName>
    <definedName name="_xlnm.Print_Area" localSheetId="0">'Форма КП'!$A$1:$E$15</definedName>
  </definedNames>
  <calcPr calcId="125725"/>
</workbook>
</file>

<file path=xl/calcChain.xml><?xml version="1.0" encoding="utf-8"?>
<calcChain xmlns="http://schemas.openxmlformats.org/spreadsheetml/2006/main">
  <c r="C39" i="3"/>
  <c r="B7"/>
  <c r="J13" i="2"/>
  <c r="J12"/>
  <c r="J11"/>
  <c r="H13"/>
  <c r="H12"/>
  <c r="H11"/>
  <c r="E38" i="3" s="1"/>
  <c r="F13" i="2"/>
  <c r="F12"/>
  <c r="F11"/>
  <c r="D14" i="1"/>
  <c r="E39" i="3"/>
  <c r="D12" i="2"/>
  <c r="O10"/>
  <c r="M10"/>
  <c r="L13" s="1"/>
  <c r="C40" i="3" s="1"/>
  <c r="N10" i="2"/>
  <c r="N11" s="1"/>
  <c r="E41" i="3" s="1"/>
  <c r="L10" i="2"/>
  <c r="L11" s="1"/>
  <c r="E40" i="3" s="1"/>
  <c r="E37"/>
  <c r="D11" i="2"/>
  <c r="E36" i="3" s="1"/>
  <c r="B10"/>
  <c r="B39" s="1"/>
  <c r="B9"/>
  <c r="B38" s="1"/>
  <c r="B8"/>
  <c r="B37" s="1"/>
  <c r="B36"/>
  <c r="C7"/>
  <c r="E7"/>
  <c r="G7"/>
  <c r="H7"/>
  <c r="I7"/>
  <c r="J7"/>
  <c r="C8"/>
  <c r="E8"/>
  <c r="G8"/>
  <c r="H8"/>
  <c r="I8"/>
  <c r="J8"/>
  <c r="C9"/>
  <c r="E9"/>
  <c r="G9"/>
  <c r="H9"/>
  <c r="I9"/>
  <c r="J9"/>
  <c r="C10"/>
  <c r="E10"/>
  <c r="G10"/>
  <c r="H10"/>
  <c r="I10"/>
  <c r="J10"/>
  <c r="C11"/>
  <c r="E11"/>
  <c r="G11"/>
  <c r="H11"/>
  <c r="I11"/>
  <c r="J11"/>
  <c r="C12"/>
  <c r="E12"/>
  <c r="G12"/>
  <c r="H12"/>
  <c r="I12"/>
  <c r="J12"/>
  <c r="C13"/>
  <c r="E13"/>
  <c r="G13"/>
  <c r="H13"/>
  <c r="I13"/>
  <c r="J13"/>
  <c r="C14"/>
  <c r="E14"/>
  <c r="G14"/>
  <c r="H14"/>
  <c r="I14"/>
  <c r="J14"/>
  <c r="C15"/>
  <c r="E15"/>
  <c r="G15"/>
  <c r="H15"/>
  <c r="I15"/>
  <c r="J15"/>
  <c r="C16"/>
  <c r="E16"/>
  <c r="G16"/>
  <c r="H16"/>
  <c r="I16"/>
  <c r="J16"/>
  <c r="L21"/>
  <c r="K32"/>
  <c r="A37"/>
  <c r="A38"/>
  <c r="A39"/>
  <c r="A40"/>
  <c r="B40"/>
  <c r="A41"/>
  <c r="B41"/>
  <c r="A42"/>
  <c r="B42"/>
  <c r="A43"/>
  <c r="B43"/>
  <c r="A44"/>
  <c r="B44"/>
  <c r="A45"/>
  <c r="B45"/>
  <c r="P10" i="2"/>
  <c r="P11" s="1"/>
  <c r="E42" i="3" s="1"/>
  <c r="Q10" i="2"/>
  <c r="P13" s="1"/>
  <c r="C42" i="3" s="1"/>
  <c r="R10" i="2"/>
  <c r="R11" s="1"/>
  <c r="E43" i="3" s="1"/>
  <c r="S10" i="2"/>
  <c r="R13" s="1"/>
  <c r="C43" i="3" s="1"/>
  <c r="T10" i="2"/>
  <c r="T11" s="1"/>
  <c r="E44" i="3" s="1"/>
  <c r="U10" i="2"/>
  <c r="T13" s="1"/>
  <c r="C44" i="3" s="1"/>
  <c r="V10" i="2"/>
  <c r="W10"/>
  <c r="V13" s="1"/>
  <c r="V11"/>
  <c r="E45" i="3" s="1"/>
  <c r="N13" i="2"/>
  <c r="C41" i="3" s="1"/>
  <c r="C37" l="1"/>
  <c r="D11" i="1"/>
  <c r="D12" s="1"/>
  <c r="C38" i="3"/>
  <c r="E11" i="1"/>
  <c r="F7" i="3"/>
  <c r="F10"/>
  <c r="F8"/>
  <c r="F9"/>
  <c r="C45"/>
  <c r="D16" s="1"/>
  <c r="D13" i="2"/>
  <c r="C36" i="3" s="1"/>
  <c r="F15"/>
  <c r="F16"/>
  <c r="F12"/>
  <c r="F14"/>
  <c r="F11"/>
  <c r="F13"/>
  <c r="D7" l="1"/>
  <c r="K7" s="1"/>
  <c r="D10"/>
  <c r="K10" s="1"/>
  <c r="D8"/>
  <c r="K8" s="1"/>
  <c r="D9"/>
  <c r="K9" s="1"/>
  <c r="D13"/>
  <c r="D14"/>
  <c r="K14" s="1"/>
  <c r="D12"/>
  <c r="K16"/>
  <c r="D11"/>
  <c r="K11" s="1"/>
  <c r="D15"/>
  <c r="K15" s="1"/>
  <c r="K12"/>
  <c r="K13"/>
</calcChain>
</file>

<file path=xl/sharedStrings.xml><?xml version="1.0" encoding="utf-8"?>
<sst xmlns="http://schemas.openxmlformats.org/spreadsheetml/2006/main" count="165" uniqueCount="96">
  <si>
    <t xml:space="preserve">ФОРМА ПОДАЧИ КОММЕРЧЕСКОГО ПРЕДЛОЖЕНИЯ </t>
  </si>
  <si>
    <t>Наименование организации</t>
  </si>
  <si>
    <t>Наименование видов работ</t>
  </si>
  <si>
    <t>Ед. изм.</t>
  </si>
  <si>
    <t>Срок, календарных дней</t>
  </si>
  <si>
    <t>ЦЕНА этапа</t>
  </si>
  <si>
    <t>компл.</t>
  </si>
  <si>
    <t>ИТОГО по п. 1</t>
  </si>
  <si>
    <t xml:space="preserve">СРОК ВЫПОЛНЕНИЯ РАБОТ </t>
  </si>
  <si>
    <t>40/50/10</t>
  </si>
  <si>
    <t>ВСЕГО ПО СМЕТЕ, включая НДС:</t>
  </si>
  <si>
    <t>Д</t>
  </si>
  <si>
    <t>Е</t>
  </si>
  <si>
    <t>Ж</t>
  </si>
  <si>
    <t>З</t>
  </si>
  <si>
    <t>И</t>
  </si>
  <si>
    <t>К</t>
  </si>
  <si>
    <t>Срок</t>
  </si>
  <si>
    <t>Конкурсные предложения участников, оценки показателей и значения весовых коэффициентов</t>
  </si>
  <si>
    <t>№</t>
  </si>
  <si>
    <t>Наименование участника</t>
  </si>
  <si>
    <t>Оцениваемые показатели</t>
  </si>
  <si>
    <t>Комплексная оценка (КО)</t>
  </si>
  <si>
    <t>ИТОГ</t>
  </si>
  <si>
    <t>Ц</t>
  </si>
  <si>
    <t>Ср</t>
  </si>
  <si>
    <t>П</t>
  </si>
  <si>
    <t>IV</t>
  </si>
  <si>
    <t>VI</t>
  </si>
  <si>
    <t>I</t>
  </si>
  <si>
    <t>II</t>
  </si>
  <si>
    <t>V</t>
  </si>
  <si>
    <t>III</t>
  </si>
  <si>
    <t>наименование показателя</t>
  </si>
  <si>
    <t>формула</t>
  </si>
  <si>
    <t>%</t>
  </si>
  <si>
    <t>Ц -</t>
  </si>
  <si>
    <t>Общая стоимость работ</t>
  </si>
  <si>
    <r>
      <t>Ц</t>
    </r>
    <r>
      <rPr>
        <b/>
        <i/>
        <vertAlign val="subscript"/>
        <sz val="10"/>
        <rFont val="Times New Roman Cyr"/>
        <family val="1"/>
        <charset val="204"/>
      </rPr>
      <t>min</t>
    </r>
    <r>
      <rPr>
        <b/>
        <i/>
        <sz val="10"/>
        <rFont val="Times New Roman Cyr"/>
        <family val="1"/>
        <charset val="204"/>
      </rPr>
      <t xml:space="preserve"> / Ц * 5 баллов</t>
    </r>
  </si>
  <si>
    <t>Ср -</t>
  </si>
  <si>
    <t xml:space="preserve">Срок выполнения работ </t>
  </si>
  <si>
    <r>
      <t>С</t>
    </r>
    <r>
      <rPr>
        <b/>
        <i/>
        <vertAlign val="subscript"/>
        <sz val="10"/>
        <rFont val="Times New Roman Cyr"/>
        <family val="1"/>
        <charset val="204"/>
      </rPr>
      <t>min</t>
    </r>
    <r>
      <rPr>
        <b/>
        <i/>
        <sz val="10"/>
        <rFont val="Times New Roman Cyr"/>
        <family val="1"/>
        <charset val="204"/>
      </rPr>
      <t xml:space="preserve"> / С * 5 баллов</t>
    </r>
  </si>
  <si>
    <t>К -</t>
  </si>
  <si>
    <t>Квалификационные показатели подрядчика</t>
  </si>
  <si>
    <t>к1*%+к2*%+к3*%+к4*%+к5*%</t>
  </si>
  <si>
    <r>
      <t xml:space="preserve">к1 - </t>
    </r>
    <r>
      <rPr>
        <i/>
        <sz val="9"/>
        <rFont val="Times New Roman"/>
        <family val="1"/>
        <charset val="204"/>
      </rPr>
      <t>опыт проведения  работ в зоне регулирования застройки и хоз. деятельности центральных районов Санкт-Петербурга</t>
    </r>
  </si>
  <si>
    <t>5 баллов - есть, 1 балл - нет</t>
  </si>
  <si>
    <r>
      <t xml:space="preserve">К2 — опыт согласования </t>
    </r>
    <r>
      <rPr>
        <i/>
        <sz val="9"/>
        <rFont val="Times New Roman"/>
        <family val="1"/>
        <charset val="204"/>
      </rPr>
      <t>проектов реконструкции</t>
    </r>
  </si>
  <si>
    <r>
      <t xml:space="preserve">к3 - </t>
    </r>
    <r>
      <rPr>
        <i/>
        <sz val="9"/>
        <rFont val="Times New Roman"/>
        <family val="1"/>
        <charset val="204"/>
      </rPr>
      <t>наличие собственных квалифицированных сотрудников и ИТР (проектировщиков)</t>
    </r>
  </si>
  <si>
    <r>
      <t xml:space="preserve">к4 - </t>
    </r>
    <r>
      <rPr>
        <i/>
        <sz val="9"/>
        <rFont val="Times New Roman"/>
        <family val="1"/>
        <charset val="204"/>
      </rPr>
      <t xml:space="preserve">наличие собственной техники и персонала для производства работ </t>
    </r>
  </si>
  <si>
    <t>5 баллов - есть, 1 балл- нет</t>
  </si>
  <si>
    <r>
      <t xml:space="preserve">к5 - </t>
    </r>
    <r>
      <rPr>
        <i/>
        <sz val="9"/>
        <rFont val="Times New Roman"/>
        <family val="1"/>
        <charset val="204"/>
      </rPr>
      <t>опыт оказания услуг по ускоренному согласованию проектов</t>
    </r>
  </si>
  <si>
    <t>П -</t>
  </si>
  <si>
    <t>Платежные условия договора</t>
  </si>
  <si>
    <t>п1</t>
  </si>
  <si>
    <t>60/30/10</t>
  </si>
  <si>
    <t>1 балл</t>
  </si>
  <si>
    <t>п2</t>
  </si>
  <si>
    <t>50/40/10</t>
  </si>
  <si>
    <t>2 балла</t>
  </si>
  <si>
    <t>п3</t>
  </si>
  <si>
    <t>3 балла</t>
  </si>
  <si>
    <t>п4</t>
  </si>
  <si>
    <t>30/60/10</t>
  </si>
  <si>
    <t>4 баллов</t>
  </si>
  <si>
    <t>п5</t>
  </si>
  <si>
    <t>20/70/10</t>
  </si>
  <si>
    <t>5 баллов</t>
  </si>
  <si>
    <t>КО = Ц*% + Ср*% + К*% + П*%</t>
  </si>
  <si>
    <t>ИТОГО:</t>
  </si>
  <si>
    <r>
      <t>Цена, руб  (</t>
    </r>
    <r>
      <rPr>
        <b/>
        <sz val="12"/>
        <rFont val="Times New Roman Cyr"/>
        <family val="1"/>
        <charset val="204"/>
      </rPr>
      <t>Ц</t>
    </r>
    <r>
      <rPr>
        <b/>
        <sz val="10"/>
        <rFont val="Times New Roman Cyr"/>
        <family val="1"/>
        <charset val="204"/>
      </rPr>
      <t>)</t>
    </r>
  </si>
  <si>
    <r>
      <t>Срок, к.д. (</t>
    </r>
    <r>
      <rPr>
        <b/>
        <sz val="12"/>
        <rFont val="Times New Roman Cyr"/>
        <family val="1"/>
        <charset val="204"/>
      </rPr>
      <t>Ср</t>
    </r>
    <r>
      <rPr>
        <b/>
        <sz val="10"/>
        <rFont val="Times New Roman Cyr"/>
        <family val="1"/>
        <charset val="204"/>
      </rPr>
      <t>)</t>
    </r>
  </si>
  <si>
    <t>к1</t>
  </si>
  <si>
    <t>к2</t>
  </si>
  <si>
    <t>к3</t>
  </si>
  <si>
    <t>к4</t>
  </si>
  <si>
    <t>к5</t>
  </si>
  <si>
    <t>СВОДНАЯ ТАБЛИЦА КОНКУРСА НА ПРОИЗВОДСТВО РАБОТ</t>
  </si>
  <si>
    <t>На проектирование, монтаж и пуско-наладочные работы</t>
  </si>
  <si>
    <t>Разработка рабочей документации с получением необходимых согласований</t>
  </si>
  <si>
    <t>Монтаж ИТП, пуско-наладочные работы</t>
  </si>
  <si>
    <t>Сопутствующие работы согласно Техническому заданию</t>
  </si>
  <si>
    <t>Подготовка исполнительной документации</t>
  </si>
  <si>
    <t>1</t>
  </si>
  <si>
    <t>2</t>
  </si>
  <si>
    <t>3</t>
  </si>
  <si>
    <t>4</t>
  </si>
  <si>
    <t xml:space="preserve">Проектирование, монтаж и пуско-наладочные работы/ СВОДНАЯ:  </t>
  </si>
  <si>
    <t>Примечания:</t>
  </si>
  <si>
    <t>ПЛАТЕЖНЫЕ УСЛОВИЯ (аванс/закрытие этапа/окончательный расчет)</t>
  </si>
  <si>
    <t>Фирма А</t>
  </si>
  <si>
    <t>Фирма Б</t>
  </si>
  <si>
    <t>Фирма В</t>
  </si>
  <si>
    <t>Фирма Г</t>
  </si>
  <si>
    <t>по реконструкции системы отопления по адресу: 192102, г. Санкт-Петербург, Клинский, д. 25, лит. А,</t>
  </si>
  <si>
    <t>На проектирование, монтаж и пуско-наладочные работы по реконструкции системы отопления по адресу: 192102, г. Санкт-Петербург, Клинский, д. 25, лит. А,</t>
  </si>
</sst>
</file>

<file path=xl/styles.xml><?xml version="1.0" encoding="utf-8"?>
<styleSheet xmlns="http://schemas.openxmlformats.org/spreadsheetml/2006/main">
  <numFmts count="7">
    <numFmt numFmtId="42" formatCode="_-* #,##0&quot;р.&quot;_-;\-* #,##0&quot;р.&quot;_-;_-* &quot;-&quot;&quot;р.&quot;_-;_-@_-"/>
    <numFmt numFmtId="164" formatCode="#,##0\ [$р.-419];\-#,##0\ [$р.-419]"/>
    <numFmt numFmtId="165" formatCode="#,##0.00&quot;р.&quot;"/>
    <numFmt numFmtId="166" formatCode="0.0%"/>
    <numFmt numFmtId="167" formatCode="0.00000"/>
    <numFmt numFmtId="168" formatCode="_-* #,##0.00&quot;р.&quot;_-;\-* #,##0.00&quot;р.&quot;_-;_-* \-??&quot;р.&quot;_-;_-@_-"/>
    <numFmt numFmtId="169" formatCode="#,##0&quot;р.&quot;"/>
  </numFmts>
  <fonts count="33">
    <font>
      <sz val="10"/>
      <name val="Arial Cyr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i/>
      <sz val="12"/>
      <name val="Times New Roman"/>
      <family val="1"/>
      <charset val="1"/>
    </font>
    <font>
      <b/>
      <i/>
      <sz val="12"/>
      <name val="Arial Cyr"/>
      <family val="2"/>
      <charset val="204"/>
    </font>
    <font>
      <b/>
      <i/>
      <u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i/>
      <sz val="9"/>
      <name val="Times New Roman Cyr"/>
      <family val="1"/>
      <charset val="204"/>
    </font>
    <font>
      <sz val="11"/>
      <name val="Times New Roman Cyr"/>
      <family val="1"/>
      <charset val="204"/>
    </font>
    <font>
      <sz val="16"/>
      <color indexed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i/>
      <vertAlign val="subscript"/>
      <sz val="10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sz val="9"/>
      <name val="Times New Roman Cyr"/>
      <family val="1"/>
      <charset val="204"/>
    </font>
    <font>
      <i/>
      <sz val="9"/>
      <name val="Times New Roman"/>
      <family val="1"/>
      <charset val="204"/>
    </font>
    <font>
      <sz val="9"/>
      <color indexed="10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1"/>
    </font>
    <font>
      <sz val="9"/>
      <name val="Times New Roman"/>
      <family val="1"/>
      <charset val="1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8" fontId="28" fillId="0" borderId="0" applyFill="0" applyBorder="0" applyAlignment="0" applyProtection="0"/>
    <xf numFmtId="9" fontId="28" fillId="0" borderId="0" applyFill="0" applyBorder="0" applyAlignment="0" applyProtection="0"/>
  </cellStyleXfs>
  <cellXfs count="161">
    <xf numFmtId="0" fontId="0" fillId="0" borderId="0" xfId="0"/>
    <xf numFmtId="0" fontId="1" fillId="0" borderId="0" xfId="0" applyFont="1" applyFill="1" applyBorder="1" applyProtection="1">
      <protection locked="0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164" fontId="1" fillId="0" borderId="1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Fill="1" applyBorder="1" applyAlignment="1" applyProtection="1"/>
    <xf numFmtId="0" fontId="1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Fill="1" applyBorder="1" applyAlignment="1" applyProtection="1"/>
    <xf numFmtId="2" fontId="1" fillId="0" borderId="1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left"/>
    </xf>
    <xf numFmtId="0" fontId="0" fillId="0" borderId="0" xfId="0" applyFill="1"/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0" fillId="2" borderId="0" xfId="0" applyFont="1" applyFill="1"/>
    <xf numFmtId="0" fontId="10" fillId="0" borderId="0" xfId="0" applyFont="1"/>
    <xf numFmtId="0" fontId="16" fillId="2" borderId="0" xfId="0" applyFont="1" applyFill="1"/>
    <xf numFmtId="0" fontId="16" fillId="0" borderId="0" xfId="0" applyFont="1" applyFill="1"/>
    <xf numFmtId="0" fontId="17" fillId="3" borderId="1" xfId="0" applyFont="1" applyFill="1" applyBorder="1" applyAlignment="1" applyProtection="1">
      <alignment horizontal="center" vertical="center"/>
      <protection hidden="1"/>
    </xf>
    <xf numFmtId="166" fontId="20" fillId="4" borderId="1" xfId="2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/>
    <xf numFmtId="0" fontId="14" fillId="2" borderId="0" xfId="0" applyFont="1" applyFill="1"/>
    <xf numFmtId="0" fontId="14" fillId="0" borderId="0" xfId="0" applyFont="1"/>
    <xf numFmtId="0" fontId="21" fillId="3" borderId="1" xfId="0" applyFont="1" applyFill="1" applyBorder="1" applyAlignment="1" applyProtection="1">
      <alignment horizontal="center"/>
      <protection hidden="1"/>
    </xf>
    <xf numFmtId="166" fontId="13" fillId="4" borderId="1" xfId="2" applyNumberFormat="1" applyFont="1" applyFill="1" applyBorder="1" applyAlignment="1" applyProtection="1">
      <alignment horizontal="center"/>
      <protection locked="0"/>
    </xf>
    <xf numFmtId="0" fontId="21" fillId="2" borderId="0" xfId="0" applyFont="1" applyFill="1"/>
    <xf numFmtId="0" fontId="21" fillId="0" borderId="0" xfId="0" applyFont="1"/>
    <xf numFmtId="0" fontId="24" fillId="3" borderId="1" xfId="0" applyFont="1" applyFill="1" applyBorder="1" applyAlignment="1" applyProtection="1">
      <alignment horizontal="center" vertical="center"/>
      <protection hidden="1"/>
    </xf>
    <xf numFmtId="166" fontId="13" fillId="4" borderId="1" xfId="2" applyNumberFormat="1" applyFont="1" applyFill="1" applyBorder="1" applyAlignment="1" applyProtection="1">
      <alignment horizontal="center" vertical="center"/>
      <protection locked="0"/>
    </xf>
    <xf numFmtId="9" fontId="21" fillId="2" borderId="0" xfId="0" applyNumberFormat="1" applyFont="1" applyFill="1"/>
    <xf numFmtId="0" fontId="25" fillId="3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Protection="1">
      <protection hidden="1"/>
    </xf>
    <xf numFmtId="166" fontId="24" fillId="4" borderId="1" xfId="2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/>
    <xf numFmtId="0" fontId="16" fillId="0" borderId="0" xfId="0" applyFont="1"/>
    <xf numFmtId="0" fontId="14" fillId="0" borderId="0" xfId="0" applyFont="1" applyFill="1"/>
    <xf numFmtId="0" fontId="0" fillId="2" borderId="0" xfId="0" applyFill="1" applyAlignment="1" applyProtection="1">
      <alignment horizontal="center"/>
      <protection hidden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29" fillId="0" borderId="0" xfId="0" applyFont="1" applyAlignment="1"/>
    <xf numFmtId="0" fontId="1" fillId="0" borderId="3" xfId="0" applyFont="1" applyBorder="1" applyAlignment="1">
      <alignment wrapText="1"/>
    </xf>
    <xf numFmtId="2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Protection="1">
      <protection locked="0"/>
    </xf>
    <xf numFmtId="0" fontId="31" fillId="0" borderId="0" xfId="0" applyFont="1"/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3" xfId="0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1" fillId="0" borderId="3" xfId="0" applyNumberFormat="1" applyFont="1" applyFill="1" applyBorder="1" applyAlignment="1" applyProtection="1">
      <alignment wrapText="1"/>
      <protection locked="0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 applyProtection="1">
      <alignment wrapText="1"/>
      <protection locked="0"/>
    </xf>
    <xf numFmtId="49" fontId="6" fillId="0" borderId="3" xfId="0" applyNumberFormat="1" applyFont="1" applyBorder="1" applyAlignment="1">
      <alignment horizontal="center"/>
    </xf>
    <xf numFmtId="0" fontId="0" fillId="0" borderId="0" xfId="0" applyNumberFormat="1"/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/>
    <xf numFmtId="0" fontId="16" fillId="3" borderId="4" xfId="0" applyFont="1" applyFill="1" applyBorder="1" applyAlignment="1" applyProtection="1">
      <alignment horizontal="center" vertical="center"/>
      <protection hidden="1"/>
    </xf>
    <xf numFmtId="166" fontId="26" fillId="4" borderId="4" xfId="0" applyNumberFormat="1" applyFont="1" applyFill="1" applyBorder="1" applyAlignment="1" applyProtection="1">
      <alignment horizontal="center" vertical="center"/>
      <protection hidden="1"/>
    </xf>
    <xf numFmtId="0" fontId="10" fillId="3" borderId="3" xfId="0" applyFont="1" applyFill="1" applyBorder="1" applyAlignment="1" applyProtection="1">
      <alignment horizontal="center" vertical="center"/>
      <protection hidden="1"/>
    </xf>
    <xf numFmtId="0" fontId="10" fillId="3" borderId="3" xfId="0" applyFont="1" applyFill="1" applyBorder="1" applyAlignment="1" applyProtection="1">
      <alignment horizontal="center"/>
      <protection hidden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/>
      <protection locked="0"/>
    </xf>
    <xf numFmtId="1" fontId="10" fillId="0" borderId="3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left"/>
      <protection locked="0"/>
    </xf>
    <xf numFmtId="0" fontId="17" fillId="3" borderId="5" xfId="0" applyFont="1" applyFill="1" applyBorder="1" applyProtection="1">
      <protection hidden="1"/>
    </xf>
    <xf numFmtId="0" fontId="5" fillId="3" borderId="5" xfId="0" applyFont="1" applyFill="1" applyBorder="1" applyAlignment="1" applyProtection="1">
      <alignment horizontal="center"/>
      <protection hidden="1"/>
    </xf>
    <xf numFmtId="0" fontId="10" fillId="0" borderId="5" xfId="0" applyFont="1" applyFill="1" applyBorder="1"/>
    <xf numFmtId="166" fontId="13" fillId="0" borderId="3" xfId="2" applyNumberFormat="1" applyFont="1" applyFill="1" applyBorder="1" applyAlignment="1" applyProtection="1">
      <alignment horizontal="center"/>
    </xf>
    <xf numFmtId="2" fontId="14" fillId="0" borderId="3" xfId="0" applyNumberFormat="1" applyFont="1" applyFill="1" applyBorder="1" applyAlignment="1" applyProtection="1">
      <alignment horizontal="center"/>
    </xf>
    <xf numFmtId="1" fontId="14" fillId="0" borderId="3" xfId="0" applyNumberFormat="1" applyFont="1" applyFill="1" applyBorder="1" applyAlignment="1" applyProtection="1">
      <alignment horizontal="center"/>
    </xf>
    <xf numFmtId="167" fontId="12" fillId="4" borderId="3" xfId="0" applyNumberFormat="1" applyFont="1" applyFill="1" applyBorder="1" applyAlignment="1" applyProtection="1">
      <alignment horizontal="center"/>
      <protection hidden="1"/>
    </xf>
    <xf numFmtId="0" fontId="15" fillId="0" borderId="3" xfId="0" applyFont="1" applyFill="1" applyBorder="1" applyAlignment="1">
      <alignment horizont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1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wrapText="1"/>
      <protection hidden="1"/>
    </xf>
    <xf numFmtId="0" fontId="3" fillId="0" borderId="11" xfId="0" applyFont="1" applyFill="1" applyBorder="1" applyAlignment="1" applyProtection="1">
      <alignment wrapText="1"/>
      <protection hidden="1"/>
    </xf>
    <xf numFmtId="2" fontId="1" fillId="0" borderId="11" xfId="0" applyNumberFormat="1" applyFont="1" applyFill="1" applyBorder="1" applyAlignment="1" applyProtection="1">
      <alignment horizontal="center" wrapText="1"/>
      <protection locked="0"/>
    </xf>
    <xf numFmtId="0" fontId="1" fillId="0" borderId="11" xfId="0" applyNumberFormat="1" applyFont="1" applyFill="1" applyBorder="1" applyAlignment="1" applyProtection="1">
      <alignment horizont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/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2" fontId="29" fillId="0" borderId="3" xfId="0" applyNumberFormat="1" applyFont="1" applyFill="1" applyBorder="1" applyAlignment="1">
      <alignment horizontal="right" wrapText="1"/>
    </xf>
    <xf numFmtId="169" fontId="0" fillId="0" borderId="0" xfId="0" applyNumberFormat="1"/>
    <xf numFmtId="0" fontId="7" fillId="0" borderId="3" xfId="0" applyFont="1" applyFill="1" applyBorder="1" applyAlignment="1">
      <alignment horizontal="left" wrapText="1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4" xfId="0" applyFont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0" fillId="0" borderId="3" xfId="0" applyFont="1" applyFill="1" applyBorder="1" applyAlignment="1" applyProtection="1">
      <protection locked="0"/>
    </xf>
    <xf numFmtId="0" fontId="30" fillId="0" borderId="3" xfId="0" applyFont="1" applyFill="1" applyBorder="1" applyAlignment="1" applyProtection="1">
      <alignment horizontal="center" vertical="center" wrapText="1"/>
      <protection locked="0"/>
    </xf>
    <xf numFmtId="2" fontId="3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wrapText="1"/>
    </xf>
    <xf numFmtId="4" fontId="1" fillId="0" borderId="3" xfId="0" applyNumberFormat="1" applyFont="1" applyFill="1" applyBorder="1" applyAlignment="1" applyProtection="1">
      <alignment horizontal="center" wrapText="1"/>
      <protection locked="0"/>
    </xf>
    <xf numFmtId="0" fontId="2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1" fontId="1" fillId="0" borderId="6" xfId="0" applyNumberFormat="1" applyFont="1" applyFill="1" applyBorder="1" applyAlignment="1" applyProtection="1">
      <alignment horizontal="center" wrapText="1"/>
      <protection locked="0"/>
    </xf>
    <xf numFmtId="0" fontId="1" fillId="0" borderId="7" xfId="0" applyNumberFormat="1" applyFont="1" applyFill="1" applyBorder="1" applyAlignment="1" applyProtection="1">
      <alignment horizontal="center" wrapText="1"/>
      <protection locked="0"/>
    </xf>
    <xf numFmtId="0" fontId="1" fillId="0" borderId="8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NumberFormat="1" applyFont="1" applyFill="1" applyBorder="1" applyAlignment="1" applyProtection="1"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9" fontId="1" fillId="0" borderId="11" xfId="0" applyNumberFormat="1" applyFont="1" applyFill="1" applyBorder="1" applyAlignment="1" applyProtection="1">
      <alignment horizontal="center" wrapText="1"/>
      <protection locked="0"/>
    </xf>
    <xf numFmtId="169" fontId="1" fillId="0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Fill="1" applyBorder="1" applyAlignment="1" applyProtection="1">
      <alignment horizontal="center" wrapText="1"/>
      <protection locked="0"/>
    </xf>
    <xf numFmtId="169" fontId="1" fillId="0" borderId="3" xfId="0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Alignment="1">
      <alignment horizontal="center"/>
    </xf>
    <xf numFmtId="0" fontId="29" fillId="0" borderId="2" xfId="0" applyFont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 wrapText="1"/>
      <protection hidden="1"/>
    </xf>
    <xf numFmtId="0" fontId="3" fillId="0" borderId="9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11" fillId="3" borderId="3" xfId="0" applyFont="1" applyFill="1" applyBorder="1" applyAlignment="1" applyProtection="1">
      <alignment horizontal="center" vertical="center"/>
      <protection hidden="1"/>
    </xf>
    <xf numFmtId="0" fontId="12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17" fillId="3" borderId="5" xfId="0" applyFont="1" applyFill="1" applyBorder="1" applyAlignment="1" applyProtection="1">
      <alignment horizontal="center"/>
      <protection hidden="1"/>
    </xf>
    <xf numFmtId="0" fontId="17" fillId="0" borderId="1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left" wrapText="1"/>
      <protection hidden="1"/>
    </xf>
    <xf numFmtId="0" fontId="13" fillId="0" borderId="1" xfId="0" applyFont="1" applyBorder="1" applyAlignment="1" applyProtection="1">
      <alignment horizontal="left" vertical="top" wrapText="1"/>
      <protection hidden="1"/>
    </xf>
    <xf numFmtId="166" fontId="2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left"/>
      <protection hidden="1"/>
    </xf>
    <xf numFmtId="0" fontId="13" fillId="0" borderId="1" xfId="0" applyFont="1" applyBorder="1" applyAlignment="1" applyProtection="1">
      <alignment horizontal="left" vertical="center"/>
      <protection hidden="1"/>
    </xf>
    <xf numFmtId="0" fontId="13" fillId="0" borderId="1" xfId="0" applyFont="1" applyBorder="1" applyAlignment="1" applyProtection="1">
      <alignment horizontal="left" vertical="center" wrapText="1"/>
      <protection hidden="1"/>
    </xf>
    <xf numFmtId="0" fontId="17" fillId="0" borderId="1" xfId="0" applyFont="1" applyBorder="1" applyAlignment="1" applyProtection="1">
      <alignment horizontal="center"/>
      <protection hidden="1"/>
    </xf>
    <xf numFmtId="0" fontId="14" fillId="0" borderId="1" xfId="0" applyFont="1" applyBorder="1" applyAlignment="1" applyProtection="1">
      <alignment horizontal="left" vertical="center"/>
      <protection hidden="1"/>
    </xf>
    <xf numFmtId="49" fontId="14" fillId="0" borderId="1" xfId="0" applyNumberFormat="1" applyFont="1" applyBorder="1" applyAlignment="1" applyProtection="1">
      <alignment horizontal="left" vertical="center"/>
      <protection hidden="1"/>
    </xf>
    <xf numFmtId="3" fontId="10" fillId="0" borderId="3" xfId="1" applyNumberFormat="1" applyFont="1" applyFill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 vertical="center"/>
      <protection hidden="1"/>
    </xf>
    <xf numFmtId="0" fontId="26" fillId="0" borderId="4" xfId="0" applyFont="1" applyBorder="1" applyAlignment="1" applyProtection="1">
      <alignment horizontal="center" vertical="center"/>
      <protection hidden="1"/>
    </xf>
    <xf numFmtId="0" fontId="17" fillId="3" borderId="3" xfId="0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29" fillId="0" borderId="12" xfId="0" applyFont="1" applyFill="1" applyBorder="1" applyAlignment="1" applyProtection="1">
      <protection hidden="1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tabSelected="1" view="pageBreakPreview" zoomScaleSheetLayoutView="100" workbookViewId="0">
      <selection activeCell="A4" sqref="A4:E4"/>
    </sheetView>
  </sheetViews>
  <sheetFormatPr defaultRowHeight="15.75"/>
  <cols>
    <col min="1" max="1" width="4.140625" style="1" customWidth="1"/>
    <col min="2" max="2" width="67.140625" style="1" customWidth="1"/>
    <col min="3" max="3" width="11.42578125" style="1" customWidth="1"/>
    <col min="4" max="4" width="11.5703125" style="1" customWidth="1"/>
    <col min="5" max="5" width="13.140625" style="1" customWidth="1"/>
    <col min="6" max="6" width="18.42578125" style="1" customWidth="1"/>
    <col min="7" max="255" width="9.140625" style="1"/>
    <col min="256" max="16384" width="9.140625" style="2"/>
  </cols>
  <sheetData>
    <row r="1" spans="1:255" s="3" customFormat="1">
      <c r="A1" s="108" t="s">
        <v>0</v>
      </c>
      <c r="B1" s="108"/>
      <c r="C1" s="108"/>
      <c r="D1" s="108"/>
      <c r="E1" s="108"/>
    </row>
    <row r="2" spans="1:255" s="3" customFormat="1">
      <c r="A2" s="109"/>
      <c r="B2" s="109"/>
      <c r="C2" s="109"/>
      <c r="D2" s="109"/>
      <c r="E2" s="109"/>
    </row>
    <row r="3" spans="1:255" s="3" customFormat="1">
      <c r="A3" s="110" t="s">
        <v>78</v>
      </c>
      <c r="B3" s="110"/>
      <c r="C3" s="110"/>
      <c r="D3" s="110"/>
      <c r="E3" s="110"/>
      <c r="F3" s="48"/>
    </row>
    <row r="4" spans="1:255" s="3" customFormat="1">
      <c r="A4" s="102" t="s">
        <v>94</v>
      </c>
      <c r="B4" s="102"/>
      <c r="C4" s="102"/>
      <c r="D4" s="102"/>
      <c r="E4" s="102"/>
      <c r="F4" s="48"/>
    </row>
    <row r="5" spans="1:255" s="52" customFormat="1" ht="16.5" customHeight="1">
      <c r="A5" s="111"/>
      <c r="B5" s="112" t="s">
        <v>2</v>
      </c>
      <c r="C5" s="112" t="s">
        <v>3</v>
      </c>
      <c r="D5" s="113" t="s">
        <v>1</v>
      </c>
      <c r="E5" s="113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</row>
    <row r="6" spans="1:255" s="52" customFormat="1" ht="36">
      <c r="A6" s="111"/>
      <c r="B6" s="112"/>
      <c r="C6" s="112"/>
      <c r="D6" s="54" t="s">
        <v>4</v>
      </c>
      <c r="E6" s="54" t="s">
        <v>5</v>
      </c>
      <c r="F6" s="53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</row>
    <row r="7" spans="1:255" s="5" customFormat="1" ht="31.5">
      <c r="A7" s="55" t="s">
        <v>83</v>
      </c>
      <c r="B7" s="49" t="s">
        <v>79</v>
      </c>
      <c r="C7" s="56" t="s">
        <v>6</v>
      </c>
      <c r="D7" s="103">
        <v>10</v>
      </c>
      <c r="E7" s="57">
        <v>1</v>
      </c>
      <c r="F7" s="8"/>
    </row>
    <row r="8" spans="1:255" s="5" customFormat="1">
      <c r="A8" s="55" t="s">
        <v>84</v>
      </c>
      <c r="B8" s="49" t="s">
        <v>80</v>
      </c>
      <c r="C8" s="56" t="s">
        <v>6</v>
      </c>
      <c r="D8" s="104"/>
      <c r="E8" s="57">
        <v>2</v>
      </c>
      <c r="F8" s="8"/>
    </row>
    <row r="9" spans="1:255" s="5" customFormat="1">
      <c r="A9" s="55" t="s">
        <v>85</v>
      </c>
      <c r="B9" s="49" t="s">
        <v>81</v>
      </c>
      <c r="C9" s="56" t="s">
        <v>6</v>
      </c>
      <c r="D9" s="104"/>
      <c r="E9" s="57">
        <v>3</v>
      </c>
      <c r="F9" s="8"/>
    </row>
    <row r="10" spans="1:255" s="5" customFormat="1">
      <c r="A10" s="55" t="s">
        <v>86</v>
      </c>
      <c r="B10" s="49" t="s">
        <v>82</v>
      </c>
      <c r="C10" s="56" t="s">
        <v>6</v>
      </c>
      <c r="D10" s="105"/>
      <c r="E10" s="57">
        <v>4</v>
      </c>
      <c r="F10" s="8"/>
    </row>
    <row r="11" spans="1:255" s="5" customFormat="1">
      <c r="A11" s="58"/>
      <c r="B11" s="116" t="s">
        <v>7</v>
      </c>
      <c r="C11" s="116"/>
      <c r="D11" s="87">
        <f>SUM(D7:D10)</f>
        <v>10</v>
      </c>
      <c r="E11" s="60">
        <f>SUM(E7:E10)</f>
        <v>10</v>
      </c>
      <c r="F11" s="11"/>
    </row>
    <row r="12" spans="1:255" s="3" customFormat="1">
      <c r="A12" s="58"/>
      <c r="B12" s="117" t="s">
        <v>8</v>
      </c>
      <c r="C12" s="117"/>
      <c r="D12" s="101">
        <f>D11</f>
        <v>10</v>
      </c>
      <c r="E12" s="101"/>
    </row>
    <row r="13" spans="1:255" s="5" customFormat="1" ht="39" customHeight="1">
      <c r="A13" s="58"/>
      <c r="B13" s="98" t="s">
        <v>89</v>
      </c>
      <c r="C13" s="98"/>
      <c r="D13" s="101" t="s">
        <v>63</v>
      </c>
      <c r="E13" s="101"/>
      <c r="F13" s="4"/>
    </row>
    <row r="14" spans="1:255" s="5" customFormat="1">
      <c r="A14" s="58"/>
      <c r="B14" s="114" t="s">
        <v>10</v>
      </c>
      <c r="C14" s="114"/>
      <c r="D14" s="115">
        <f>E11</f>
        <v>10</v>
      </c>
      <c r="E14" s="115"/>
      <c r="F14" s="11"/>
    </row>
    <row r="15" spans="1:255" ht="48" customHeight="1">
      <c r="A15" s="88"/>
      <c r="B15" s="99" t="s">
        <v>88</v>
      </c>
      <c r="C15" s="100"/>
      <c r="D15" s="106"/>
      <c r="E15" s="107"/>
    </row>
  </sheetData>
  <sheetProtection selectLockedCells="1" selectUnlockedCells="1"/>
  <mergeCells count="18">
    <mergeCell ref="A1:E1"/>
    <mergeCell ref="A2:E2"/>
    <mergeCell ref="A3:E3"/>
    <mergeCell ref="A5:A6"/>
    <mergeCell ref="B5:B6"/>
    <mergeCell ref="C5:C6"/>
    <mergeCell ref="D5:E5"/>
    <mergeCell ref="B13:C13"/>
    <mergeCell ref="B15:C15"/>
    <mergeCell ref="D13:E13"/>
    <mergeCell ref="A4:E4"/>
    <mergeCell ref="D7:D10"/>
    <mergeCell ref="D15:E15"/>
    <mergeCell ref="B14:C14"/>
    <mergeCell ref="D14:E14"/>
    <mergeCell ref="B11:C11"/>
    <mergeCell ref="B12:C12"/>
    <mergeCell ref="D12:E12"/>
  </mergeCells>
  <pageMargins left="0.78749999999999998" right="0.39374999999999999" top="0.65902777777777777" bottom="0.65902777777777777" header="0.39374999999999999" footer="0.39374999999999999"/>
  <pageSetup paperSize="9" scale="84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8"/>
    <pageSetUpPr fitToPage="1"/>
  </sheetPr>
  <dimension ref="A1:X16"/>
  <sheetViews>
    <sheetView view="pageBreakPreview" zoomScaleSheetLayoutView="100" workbookViewId="0">
      <pane xSplit="3" topLeftCell="D1" activePane="topRight" state="frozen"/>
      <selection pane="topRight" activeCell="B22" sqref="B22"/>
    </sheetView>
  </sheetViews>
  <sheetFormatPr defaultRowHeight="12.75" outlineLevelCol="1"/>
  <cols>
    <col min="1" max="1" width="4.42578125" customWidth="1"/>
    <col min="2" max="2" width="53" customWidth="1"/>
    <col min="3" max="3" width="11.5703125" customWidth="1"/>
    <col min="4" max="4" width="9.140625" customWidth="1"/>
    <col min="5" max="5" width="14.28515625" customWidth="1"/>
    <col min="6" max="6" width="10.28515625" customWidth="1"/>
    <col min="7" max="7" width="13.42578125" customWidth="1"/>
    <col min="8" max="8" width="10.28515625" customWidth="1"/>
    <col min="9" max="9" width="13.42578125" customWidth="1"/>
    <col min="10" max="10" width="10.28515625" customWidth="1"/>
    <col min="11" max="11" width="13.42578125" customWidth="1"/>
    <col min="12" max="12" width="11.5703125" hidden="1" customWidth="1" outlineLevel="1"/>
    <col min="13" max="13" width="7.28515625" hidden="1" customWidth="1" outlineLevel="1"/>
    <col min="14" max="14" width="11.5703125" hidden="1" customWidth="1" outlineLevel="1"/>
    <col min="15" max="15" width="7.28515625" hidden="1" customWidth="1" outlineLevel="1"/>
    <col min="16" max="16" width="11.5703125" hidden="1" customWidth="1" outlineLevel="1"/>
    <col min="17" max="17" width="7.28515625" hidden="1" customWidth="1" outlineLevel="1"/>
    <col min="18" max="18" width="11.5703125" hidden="1" customWidth="1" outlineLevel="1"/>
    <col min="19" max="19" width="7.28515625" hidden="1" customWidth="1" outlineLevel="1"/>
    <col min="20" max="20" width="11.5703125" hidden="1" customWidth="1" outlineLevel="1"/>
    <col min="21" max="21" width="7.28515625" hidden="1" customWidth="1" outlineLevel="1"/>
    <col min="22" max="22" width="11.5703125" hidden="1" customWidth="1" outlineLevel="1" collapsed="1"/>
    <col min="23" max="23" width="7.28515625" hidden="1" customWidth="1" outlineLevel="1"/>
    <col min="24" max="24" width="9.140625" collapsed="1"/>
  </cols>
  <sheetData>
    <row r="1" spans="1:23" ht="15">
      <c r="B1" s="13" t="s">
        <v>77</v>
      </c>
    </row>
    <row r="2" spans="1:23" ht="15.75">
      <c r="A2" s="13"/>
      <c r="B2" s="48" t="s">
        <v>78</v>
      </c>
      <c r="C2" s="48"/>
      <c r="D2" s="48"/>
      <c r="E2" s="48"/>
      <c r="F2" s="48"/>
      <c r="G2" s="48"/>
      <c r="H2" s="48"/>
      <c r="I2" s="48"/>
      <c r="J2" s="48"/>
      <c r="K2" s="48"/>
    </row>
    <row r="3" spans="1:23" ht="12.75" customHeight="1">
      <c r="A3" s="160" t="s">
        <v>94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</row>
    <row r="4" spans="1:23" s="64" customFormat="1" ht="30" customHeight="1">
      <c r="A4" s="121"/>
      <c r="B4" s="122" t="s">
        <v>2</v>
      </c>
      <c r="C4" s="122" t="s">
        <v>3</v>
      </c>
      <c r="D4" s="122" t="s">
        <v>90</v>
      </c>
      <c r="E4" s="122"/>
      <c r="F4" s="122" t="s">
        <v>91</v>
      </c>
      <c r="G4" s="122"/>
      <c r="H4" s="122" t="s">
        <v>92</v>
      </c>
      <c r="I4" s="122"/>
      <c r="J4" s="122" t="s">
        <v>93</v>
      </c>
      <c r="K4" s="122"/>
      <c r="L4" s="123" t="s">
        <v>11</v>
      </c>
      <c r="M4" s="124"/>
      <c r="N4" s="124" t="s">
        <v>12</v>
      </c>
      <c r="O4" s="124"/>
      <c r="P4" s="124" t="s">
        <v>13</v>
      </c>
      <c r="Q4" s="124"/>
      <c r="R4" s="124" t="s">
        <v>14</v>
      </c>
      <c r="S4" s="124"/>
      <c r="T4" s="124" t="s">
        <v>15</v>
      </c>
      <c r="U4" s="124"/>
      <c r="V4" s="124" t="s">
        <v>16</v>
      </c>
      <c r="W4" s="124"/>
    </row>
    <row r="5" spans="1:23" s="62" customFormat="1" ht="47.25">
      <c r="A5" s="121"/>
      <c r="B5" s="122"/>
      <c r="C5" s="122"/>
      <c r="D5" s="95" t="s">
        <v>17</v>
      </c>
      <c r="E5" s="95" t="s">
        <v>5</v>
      </c>
      <c r="F5" s="95" t="s">
        <v>17</v>
      </c>
      <c r="G5" s="95" t="s">
        <v>5</v>
      </c>
      <c r="H5" s="95" t="s">
        <v>17</v>
      </c>
      <c r="I5" s="95" t="s">
        <v>5</v>
      </c>
      <c r="J5" s="95" t="s">
        <v>17</v>
      </c>
      <c r="K5" s="95" t="s">
        <v>5</v>
      </c>
      <c r="L5" s="93" t="s">
        <v>17</v>
      </c>
      <c r="M5" s="63" t="s">
        <v>5</v>
      </c>
      <c r="N5" s="63" t="s">
        <v>17</v>
      </c>
      <c r="O5" s="63" t="s">
        <v>5</v>
      </c>
      <c r="P5" s="63" t="s">
        <v>17</v>
      </c>
      <c r="Q5" s="63" t="s">
        <v>5</v>
      </c>
      <c r="R5" s="63" t="s">
        <v>17</v>
      </c>
      <c r="S5" s="63" t="s">
        <v>5</v>
      </c>
      <c r="T5" s="63" t="s">
        <v>17</v>
      </c>
      <c r="U5" s="63" t="s">
        <v>5</v>
      </c>
      <c r="V5" s="63" t="s">
        <v>17</v>
      </c>
      <c r="W5" s="63" t="s">
        <v>5</v>
      </c>
    </row>
    <row r="6" spans="1:23" ht="31.5" customHeight="1">
      <c r="A6" s="61" t="s">
        <v>83</v>
      </c>
      <c r="B6" s="49" t="s">
        <v>79</v>
      </c>
      <c r="C6" s="56" t="s">
        <v>6</v>
      </c>
      <c r="D6" s="118">
        <v>10</v>
      </c>
      <c r="E6" s="96">
        <v>1</v>
      </c>
      <c r="F6" s="118">
        <v>10</v>
      </c>
      <c r="G6" s="96">
        <v>1</v>
      </c>
      <c r="H6" s="118">
        <v>10</v>
      </c>
      <c r="I6" s="96">
        <v>1</v>
      </c>
      <c r="J6" s="118">
        <v>10</v>
      </c>
      <c r="K6" s="96">
        <v>1</v>
      </c>
      <c r="L6" s="9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5.75">
      <c r="A7" s="61" t="s">
        <v>84</v>
      </c>
      <c r="B7" s="49" t="s">
        <v>80</v>
      </c>
      <c r="C7" s="56" t="s">
        <v>6</v>
      </c>
      <c r="D7" s="119"/>
      <c r="E7" s="96">
        <v>2</v>
      </c>
      <c r="F7" s="119"/>
      <c r="G7" s="96">
        <v>2</v>
      </c>
      <c r="H7" s="119"/>
      <c r="I7" s="96">
        <v>2</v>
      </c>
      <c r="J7" s="119"/>
      <c r="K7" s="96">
        <v>2</v>
      </c>
      <c r="L7" s="92">
        <v>1</v>
      </c>
      <c r="M7" s="7">
        <v>1</v>
      </c>
      <c r="N7" s="6">
        <v>1</v>
      </c>
      <c r="O7" s="7">
        <v>1</v>
      </c>
      <c r="P7" s="6">
        <v>1</v>
      </c>
      <c r="Q7" s="7">
        <v>1</v>
      </c>
      <c r="R7" s="6">
        <v>1</v>
      </c>
      <c r="S7" s="7">
        <v>1</v>
      </c>
      <c r="T7" s="6">
        <v>1</v>
      </c>
      <c r="U7" s="7">
        <v>1</v>
      </c>
      <c r="V7" s="6">
        <v>1</v>
      </c>
      <c r="W7" s="7">
        <v>1</v>
      </c>
    </row>
    <row r="8" spans="1:23" ht="31.5">
      <c r="A8" s="61" t="s">
        <v>85</v>
      </c>
      <c r="B8" s="49" t="s">
        <v>81</v>
      </c>
      <c r="C8" s="56" t="s">
        <v>6</v>
      </c>
      <c r="D8" s="119"/>
      <c r="E8" s="96">
        <v>3</v>
      </c>
      <c r="F8" s="119"/>
      <c r="G8" s="96">
        <v>3</v>
      </c>
      <c r="H8" s="119"/>
      <c r="I8" s="96">
        <v>3</v>
      </c>
      <c r="J8" s="119"/>
      <c r="K8" s="96">
        <v>3</v>
      </c>
      <c r="L8" s="92">
        <v>1</v>
      </c>
      <c r="M8" s="7">
        <v>1</v>
      </c>
      <c r="N8" s="6">
        <v>1</v>
      </c>
      <c r="O8" s="7">
        <v>1</v>
      </c>
      <c r="P8" s="6">
        <v>1</v>
      </c>
      <c r="Q8" s="7">
        <v>1</v>
      </c>
      <c r="R8" s="6">
        <v>1</v>
      </c>
      <c r="S8" s="7">
        <v>1</v>
      </c>
      <c r="T8" s="6">
        <v>1</v>
      </c>
      <c r="U8" s="7">
        <v>1</v>
      </c>
      <c r="V8" s="6">
        <v>1</v>
      </c>
      <c r="W8" s="7">
        <v>1</v>
      </c>
    </row>
    <row r="9" spans="1:23" ht="15.75">
      <c r="A9" s="61" t="s">
        <v>86</v>
      </c>
      <c r="B9" s="49" t="s">
        <v>82</v>
      </c>
      <c r="C9" s="56" t="s">
        <v>6</v>
      </c>
      <c r="D9" s="120"/>
      <c r="E9" s="96">
        <v>4</v>
      </c>
      <c r="F9" s="120"/>
      <c r="G9" s="96">
        <v>4</v>
      </c>
      <c r="H9" s="120"/>
      <c r="I9" s="96">
        <v>4</v>
      </c>
      <c r="J9" s="120"/>
      <c r="K9" s="96">
        <v>4</v>
      </c>
      <c r="L9" s="92">
        <v>1</v>
      </c>
      <c r="M9" s="7">
        <v>1</v>
      </c>
      <c r="N9" s="6">
        <v>1</v>
      </c>
      <c r="O9" s="7">
        <v>1</v>
      </c>
      <c r="P9" s="6">
        <v>1</v>
      </c>
      <c r="Q9" s="7">
        <v>1</v>
      </c>
      <c r="R9" s="6">
        <v>1</v>
      </c>
      <c r="S9" s="7">
        <v>1</v>
      </c>
      <c r="T9" s="6">
        <v>1</v>
      </c>
      <c r="U9" s="7">
        <v>1</v>
      </c>
      <c r="V9" s="6">
        <v>1</v>
      </c>
      <c r="W9" s="7">
        <v>1</v>
      </c>
    </row>
    <row r="10" spans="1:23" ht="12.75" customHeight="1">
      <c r="A10" s="58"/>
      <c r="B10" s="116" t="s">
        <v>7</v>
      </c>
      <c r="C10" s="116"/>
      <c r="D10" s="59">
        <v>10</v>
      </c>
      <c r="E10" s="60">
        <v>10</v>
      </c>
      <c r="F10" s="59">
        <v>10</v>
      </c>
      <c r="G10" s="60">
        <v>10</v>
      </c>
      <c r="H10" s="59">
        <v>10</v>
      </c>
      <c r="I10" s="60">
        <v>10</v>
      </c>
      <c r="J10" s="59">
        <v>10</v>
      </c>
      <c r="K10" s="60">
        <v>10</v>
      </c>
      <c r="L10" s="87">
        <f t="shared" ref="L10:O10" si="0">SUM(L6:L9)</f>
        <v>3</v>
      </c>
      <c r="M10" s="60">
        <f t="shared" si="0"/>
        <v>3</v>
      </c>
      <c r="N10" s="87">
        <f t="shared" si="0"/>
        <v>3</v>
      </c>
      <c r="O10" s="60">
        <f t="shared" si="0"/>
        <v>3</v>
      </c>
      <c r="P10" s="9">
        <f t="shared" ref="P10:W10" si="1">SUM(P7:P9)</f>
        <v>3</v>
      </c>
      <c r="Q10" s="10">
        <f t="shared" si="1"/>
        <v>3</v>
      </c>
      <c r="R10" s="9">
        <f t="shared" si="1"/>
        <v>3</v>
      </c>
      <c r="S10" s="10">
        <f t="shared" si="1"/>
        <v>3</v>
      </c>
      <c r="T10" s="9">
        <f t="shared" si="1"/>
        <v>3</v>
      </c>
      <c r="U10" s="10">
        <f t="shared" si="1"/>
        <v>3</v>
      </c>
      <c r="V10" s="9">
        <f t="shared" si="1"/>
        <v>3</v>
      </c>
      <c r="W10" s="10">
        <f t="shared" si="1"/>
        <v>3</v>
      </c>
    </row>
    <row r="11" spans="1:23" ht="12.75" customHeight="1">
      <c r="A11" s="58"/>
      <c r="B11" s="117" t="s">
        <v>8</v>
      </c>
      <c r="C11" s="117"/>
      <c r="D11" s="101">
        <f>D10</f>
        <v>10</v>
      </c>
      <c r="E11" s="101"/>
      <c r="F11" s="101">
        <f>F10</f>
        <v>10</v>
      </c>
      <c r="G11" s="101"/>
      <c r="H11" s="101">
        <f>H10</f>
        <v>10</v>
      </c>
      <c r="I11" s="101"/>
      <c r="J11" s="101">
        <f>J10</f>
        <v>10</v>
      </c>
      <c r="K11" s="101"/>
      <c r="L11" s="125">
        <f>L10</f>
        <v>3</v>
      </c>
      <c r="M11" s="126"/>
      <c r="N11" s="126">
        <f>N10</f>
        <v>3</v>
      </c>
      <c r="O11" s="126"/>
      <c r="P11" s="126">
        <f>P10</f>
        <v>3</v>
      </c>
      <c r="Q11" s="126"/>
      <c r="R11" s="126">
        <f>R10</f>
        <v>3</v>
      </c>
      <c r="S11" s="126"/>
      <c r="T11" s="126">
        <f>T10</f>
        <v>3</v>
      </c>
      <c r="U11" s="126"/>
      <c r="V11" s="126">
        <f>V10</f>
        <v>3</v>
      </c>
      <c r="W11" s="126"/>
    </row>
    <row r="12" spans="1:23" ht="33.75" customHeight="1">
      <c r="A12" s="58"/>
      <c r="B12" s="98" t="s">
        <v>89</v>
      </c>
      <c r="C12" s="98"/>
      <c r="D12" s="101" t="str">
        <f>'Форма КП'!D13</f>
        <v>30/60/10</v>
      </c>
      <c r="E12" s="101"/>
      <c r="F12" s="101">
        <f>'Форма КП'!F13</f>
        <v>0</v>
      </c>
      <c r="G12" s="101"/>
      <c r="H12" s="101">
        <f>'Форма КП'!H13</f>
        <v>0</v>
      </c>
      <c r="I12" s="101"/>
      <c r="J12" s="101">
        <f>'Форма КП'!J13</f>
        <v>0</v>
      </c>
      <c r="K12" s="101"/>
      <c r="L12" s="125" t="s">
        <v>9</v>
      </c>
      <c r="M12" s="126"/>
      <c r="N12" s="126" t="s">
        <v>9</v>
      </c>
      <c r="O12" s="126"/>
      <c r="P12" s="126" t="s">
        <v>9</v>
      </c>
      <c r="Q12" s="126"/>
      <c r="R12" s="126" t="s">
        <v>9</v>
      </c>
      <c r="S12" s="126"/>
      <c r="T12" s="126" t="s">
        <v>9</v>
      </c>
      <c r="U12" s="126"/>
      <c r="V12" s="126" t="s">
        <v>9</v>
      </c>
      <c r="W12" s="126"/>
    </row>
    <row r="13" spans="1:23" ht="12.75" customHeight="1">
      <c r="A13" s="58"/>
      <c r="B13" s="114" t="s">
        <v>10</v>
      </c>
      <c r="C13" s="114"/>
      <c r="D13" s="130">
        <f>E10</f>
        <v>10</v>
      </c>
      <c r="E13" s="130"/>
      <c r="F13" s="130">
        <f>G10</f>
        <v>10</v>
      </c>
      <c r="G13" s="130"/>
      <c r="H13" s="130">
        <f>I10</f>
        <v>10</v>
      </c>
      <c r="I13" s="130"/>
      <c r="J13" s="130">
        <f>K10</f>
        <v>10</v>
      </c>
      <c r="K13" s="130"/>
      <c r="L13" s="127">
        <f>M10</f>
        <v>3</v>
      </c>
      <c r="M13" s="128"/>
      <c r="N13" s="128">
        <f>O10</f>
        <v>3</v>
      </c>
      <c r="O13" s="128"/>
      <c r="P13" s="129">
        <f>Q10</f>
        <v>3</v>
      </c>
      <c r="Q13" s="129"/>
      <c r="R13" s="129">
        <f>S10</f>
        <v>3</v>
      </c>
      <c r="S13" s="129"/>
      <c r="T13" s="129">
        <f>U10</f>
        <v>3</v>
      </c>
      <c r="U13" s="129"/>
      <c r="V13" s="129">
        <f>W10</f>
        <v>3</v>
      </c>
      <c r="W13" s="129"/>
    </row>
    <row r="14" spans="1:23" ht="14.25">
      <c r="B14" s="99" t="s">
        <v>88</v>
      </c>
      <c r="C14" s="100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23"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</row>
    <row r="16" spans="1:23"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</row>
  </sheetData>
  <sheetProtection selectLockedCells="1" selectUnlockedCells="1"/>
  <mergeCells count="52">
    <mergeCell ref="F13:G13"/>
    <mergeCell ref="H13:I13"/>
    <mergeCell ref="J13:K13"/>
    <mergeCell ref="T11:U11"/>
    <mergeCell ref="V11:W11"/>
    <mergeCell ref="L13:M13"/>
    <mergeCell ref="L12:M12"/>
    <mergeCell ref="N12:O12"/>
    <mergeCell ref="P12:Q12"/>
    <mergeCell ref="R12:S12"/>
    <mergeCell ref="T12:U12"/>
    <mergeCell ref="N13:O13"/>
    <mergeCell ref="P13:Q13"/>
    <mergeCell ref="R13:S13"/>
    <mergeCell ref="T13:U13"/>
    <mergeCell ref="V13:W13"/>
    <mergeCell ref="T4:U4"/>
    <mergeCell ref="V4:W4"/>
    <mergeCell ref="B10:C10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V12:W12"/>
    <mergeCell ref="N11:O11"/>
    <mergeCell ref="P11:Q11"/>
    <mergeCell ref="L4:M4"/>
    <mergeCell ref="N4:O4"/>
    <mergeCell ref="L11:M11"/>
    <mergeCell ref="P4:Q4"/>
    <mergeCell ref="R4:S4"/>
    <mergeCell ref="R11:S11"/>
    <mergeCell ref="F4:G4"/>
    <mergeCell ref="H4:I4"/>
    <mergeCell ref="J4:K4"/>
    <mergeCell ref="F6:F9"/>
    <mergeCell ref="H6:H9"/>
    <mergeCell ref="J6:J9"/>
    <mergeCell ref="B14:C14"/>
    <mergeCell ref="D6:D9"/>
    <mergeCell ref="A4:A5"/>
    <mergeCell ref="B4:B5"/>
    <mergeCell ref="C4:C5"/>
    <mergeCell ref="D4:E4"/>
    <mergeCell ref="B13:C13"/>
    <mergeCell ref="D13:E13"/>
  </mergeCells>
  <pageMargins left="0.78749999999999998" right="0.39374999999999999" top="0.39374999999999999" bottom="0.39374999999999999" header="0.51180555555555551" footer="0.51180555555555551"/>
  <pageSetup paperSize="8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AC119"/>
  <sheetViews>
    <sheetView view="pageBreakPreview" topLeftCell="A10" zoomScaleSheetLayoutView="100" workbookViewId="0">
      <selection activeCell="I6" sqref="I6:J6"/>
    </sheetView>
  </sheetViews>
  <sheetFormatPr defaultRowHeight="12.75" outlineLevelRow="1"/>
  <cols>
    <col min="1" max="1" width="7.7109375" customWidth="1"/>
    <col min="2" max="2" width="39.28515625" customWidth="1"/>
    <col min="3" max="7" width="9.7109375" customWidth="1"/>
    <col min="9" max="9" width="9.7109375" customWidth="1"/>
    <col min="10" max="10" width="9.5703125" customWidth="1"/>
    <col min="11" max="11" width="13" customWidth="1"/>
    <col min="12" max="12" width="17.28515625" style="14" customWidth="1"/>
    <col min="13" max="14" width="7.28515625" customWidth="1"/>
  </cols>
  <sheetData>
    <row r="1" spans="1:29" s="17" customFormat="1" ht="15.75">
      <c r="A1" s="133" t="s">
        <v>18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5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s="19" customFormat="1" ht="12.75" customHeight="1">
      <c r="A2" s="134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8"/>
    </row>
    <row r="3" spans="1:29" s="19" customFormat="1" ht="42.6" customHeight="1">
      <c r="A3" s="135" t="s">
        <v>95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  <c r="L3" s="18"/>
    </row>
    <row r="4" spans="1:29" s="19" customFormat="1" ht="15.75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4"/>
    </row>
    <row r="5" spans="1:29" s="21" customFormat="1" ht="12.75" customHeight="1">
      <c r="A5" s="138" t="s">
        <v>19</v>
      </c>
      <c r="B5" s="139" t="s">
        <v>20</v>
      </c>
      <c r="C5" s="140" t="s">
        <v>21</v>
      </c>
      <c r="D5" s="140"/>
      <c r="E5" s="140"/>
      <c r="F5" s="140"/>
      <c r="G5" s="140"/>
      <c r="H5" s="140"/>
      <c r="I5" s="140"/>
      <c r="J5" s="140"/>
      <c r="K5" s="141" t="s">
        <v>22</v>
      </c>
      <c r="L5" s="141" t="s">
        <v>23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29" s="21" customFormat="1" ht="43.5" customHeight="1">
      <c r="A6" s="138"/>
      <c r="B6" s="139"/>
      <c r="C6" s="142" t="s">
        <v>24</v>
      </c>
      <c r="D6" s="142"/>
      <c r="E6" s="142" t="s">
        <v>25</v>
      </c>
      <c r="F6" s="142"/>
      <c r="G6" s="142" t="s">
        <v>16</v>
      </c>
      <c r="H6" s="142"/>
      <c r="I6" s="142" t="s">
        <v>26</v>
      </c>
      <c r="J6" s="142"/>
      <c r="K6" s="141"/>
      <c r="L6" s="141" t="s">
        <v>23</v>
      </c>
      <c r="M6" s="20"/>
      <c r="N6" s="20"/>
      <c r="O6" s="20"/>
      <c r="P6" s="131"/>
      <c r="Q6" s="131"/>
      <c r="R6" s="131"/>
      <c r="S6" s="131"/>
      <c r="T6" s="131"/>
      <c r="U6" s="20"/>
      <c r="V6" s="20"/>
      <c r="W6" s="20"/>
      <c r="X6" s="20"/>
      <c r="Y6" s="20"/>
      <c r="Z6" s="20"/>
      <c r="AA6" s="20"/>
      <c r="AB6" s="20"/>
      <c r="AC6" s="20"/>
    </row>
    <row r="7" spans="1:29" s="23" customFormat="1" ht="20.25">
      <c r="A7" s="68">
        <v>1</v>
      </c>
      <c r="B7" s="86" t="str">
        <f>'Сравнительная таблица'!D4</f>
        <v>Фирма А</v>
      </c>
      <c r="C7" s="78">
        <f t="shared" ref="C7:C16" si="0">$K$18</f>
        <v>0.55000000000000004</v>
      </c>
      <c r="D7" s="79">
        <f>MIN(C$36:D$39)/C36*5</f>
        <v>5</v>
      </c>
      <c r="E7" s="78">
        <f t="shared" ref="E7:E16" si="1">$K$19</f>
        <v>0.2</v>
      </c>
      <c r="F7" s="79">
        <f>MIN($E$36:$E$39)/E36*5</f>
        <v>5</v>
      </c>
      <c r="G7" s="78">
        <f t="shared" ref="G7:G16" si="2">$K$20</f>
        <v>0.1</v>
      </c>
      <c r="H7" s="79">
        <f t="shared" ref="H7:H16" si="3">F36*$K$21+G36*$K$22+H36*$K$23+I36*$K$24+J36*$K$25</f>
        <v>5</v>
      </c>
      <c r="I7" s="78">
        <f t="shared" ref="I7:I16" si="4">$K$26</f>
        <v>0.15</v>
      </c>
      <c r="J7" s="80">
        <f t="shared" ref="J7:J16" si="5">K36</f>
        <v>4</v>
      </c>
      <c r="K7" s="81">
        <f t="shared" ref="K7:K16" si="6">C7*D7+E7*F7+G7*H7+I7*J7</f>
        <v>4.8499999999999996</v>
      </c>
      <c r="L7" s="82" t="s">
        <v>29</v>
      </c>
      <c r="M7" s="22"/>
      <c r="N7" s="22"/>
      <c r="O7" s="22"/>
      <c r="P7" s="132"/>
      <c r="Q7" s="132"/>
      <c r="R7" s="132"/>
      <c r="S7" s="132"/>
      <c r="T7" s="132"/>
      <c r="U7" s="22"/>
      <c r="V7" s="22"/>
      <c r="W7" s="22"/>
      <c r="X7" s="22"/>
      <c r="Y7" s="22"/>
      <c r="Z7" s="22"/>
      <c r="AA7" s="22"/>
      <c r="AB7" s="22"/>
      <c r="AC7" s="22"/>
    </row>
    <row r="8" spans="1:29" s="23" customFormat="1" ht="20.25">
      <c r="A8" s="68">
        <v>2</v>
      </c>
      <c r="B8" s="86" t="str">
        <f>'Сравнительная таблица'!F4</f>
        <v>Фирма Б</v>
      </c>
      <c r="C8" s="78">
        <f t="shared" si="0"/>
        <v>0.55000000000000004</v>
      </c>
      <c r="D8" s="79">
        <f t="shared" ref="D8:D10" si="7">MIN(C$36:D$39)/C37*5</f>
        <v>5</v>
      </c>
      <c r="E8" s="78">
        <f t="shared" si="1"/>
        <v>0.2</v>
      </c>
      <c r="F8" s="79">
        <f t="shared" ref="F8:F10" si="8">MIN($E$36:$E$39)/E37*5</f>
        <v>5</v>
      </c>
      <c r="G8" s="78">
        <f t="shared" si="2"/>
        <v>0.1</v>
      </c>
      <c r="H8" s="79">
        <f t="shared" si="3"/>
        <v>5</v>
      </c>
      <c r="I8" s="78">
        <f t="shared" si="4"/>
        <v>0.15</v>
      </c>
      <c r="J8" s="80">
        <f t="shared" si="5"/>
        <v>2</v>
      </c>
      <c r="K8" s="81">
        <f t="shared" si="6"/>
        <v>4.55</v>
      </c>
      <c r="L8" s="82" t="s">
        <v>30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s="23" customFormat="1" ht="20.25">
      <c r="A9" s="68">
        <v>3</v>
      </c>
      <c r="B9" s="86" t="str">
        <f>'Сравнительная таблица'!H4</f>
        <v>Фирма В</v>
      </c>
      <c r="C9" s="78">
        <f t="shared" si="0"/>
        <v>0.55000000000000004</v>
      </c>
      <c r="D9" s="79">
        <f t="shared" si="7"/>
        <v>5</v>
      </c>
      <c r="E9" s="78">
        <f t="shared" si="1"/>
        <v>0.2</v>
      </c>
      <c r="F9" s="79">
        <f t="shared" si="8"/>
        <v>5</v>
      </c>
      <c r="G9" s="78">
        <f t="shared" si="2"/>
        <v>0.1</v>
      </c>
      <c r="H9" s="79">
        <f t="shared" si="3"/>
        <v>5</v>
      </c>
      <c r="I9" s="78">
        <f t="shared" si="4"/>
        <v>0.15</v>
      </c>
      <c r="J9" s="80">
        <f t="shared" si="5"/>
        <v>1</v>
      </c>
      <c r="K9" s="81">
        <f t="shared" si="6"/>
        <v>4.4000000000000004</v>
      </c>
      <c r="L9" s="82" t="s">
        <v>32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29" s="23" customFormat="1" ht="20.25">
      <c r="A10" s="68">
        <v>4</v>
      </c>
      <c r="B10" s="86" t="str">
        <f>'Сравнительная таблица'!J4</f>
        <v>Фирма Г</v>
      </c>
      <c r="C10" s="78">
        <f t="shared" si="0"/>
        <v>0.55000000000000004</v>
      </c>
      <c r="D10" s="79">
        <f t="shared" si="7"/>
        <v>5</v>
      </c>
      <c r="E10" s="78">
        <f t="shared" si="1"/>
        <v>0.2</v>
      </c>
      <c r="F10" s="79">
        <f t="shared" si="8"/>
        <v>5</v>
      </c>
      <c r="G10" s="78">
        <f t="shared" si="2"/>
        <v>0.1</v>
      </c>
      <c r="H10" s="79">
        <f t="shared" si="3"/>
        <v>5</v>
      </c>
      <c r="I10" s="78">
        <f t="shared" si="4"/>
        <v>0.15</v>
      </c>
      <c r="J10" s="80">
        <f t="shared" si="5"/>
        <v>1</v>
      </c>
      <c r="K10" s="81">
        <f t="shared" si="6"/>
        <v>4.4000000000000004</v>
      </c>
      <c r="L10" s="82" t="s">
        <v>27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s="23" customFormat="1" ht="20.25" hidden="1" outlineLevel="1">
      <c r="A11" s="68">
        <v>5</v>
      </c>
      <c r="B11" s="83" t="s">
        <v>11</v>
      </c>
      <c r="C11" s="78">
        <f t="shared" si="0"/>
        <v>0.55000000000000004</v>
      </c>
      <c r="D11" s="79">
        <f>MIN(C40:$D$45)/C40*5</f>
        <v>5</v>
      </c>
      <c r="E11" s="78">
        <f t="shared" si="1"/>
        <v>0.2</v>
      </c>
      <c r="F11" s="79">
        <f t="shared" ref="F11:F16" si="9">MIN($E$36:$E$41)/E40*5</f>
        <v>5</v>
      </c>
      <c r="G11" s="78">
        <f t="shared" si="2"/>
        <v>0.1</v>
      </c>
      <c r="H11" s="79">
        <f t="shared" si="3"/>
        <v>5</v>
      </c>
      <c r="I11" s="78">
        <f t="shared" si="4"/>
        <v>0.15</v>
      </c>
      <c r="J11" s="80">
        <f t="shared" si="5"/>
        <v>5</v>
      </c>
      <c r="K11" s="81">
        <f t="shared" si="6"/>
        <v>5</v>
      </c>
      <c r="L11" s="82" t="s">
        <v>31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s="23" customFormat="1" ht="20.25" hidden="1" outlineLevel="1">
      <c r="A12" s="68">
        <v>6</v>
      </c>
      <c r="B12" s="83" t="s">
        <v>12</v>
      </c>
      <c r="C12" s="78">
        <f t="shared" si="0"/>
        <v>0.55000000000000004</v>
      </c>
      <c r="D12" s="79">
        <f>MIN(C41:$D$45)/C41*5</f>
        <v>5</v>
      </c>
      <c r="E12" s="78">
        <f t="shared" si="1"/>
        <v>0.2</v>
      </c>
      <c r="F12" s="79">
        <f t="shared" si="9"/>
        <v>5</v>
      </c>
      <c r="G12" s="78">
        <f t="shared" si="2"/>
        <v>0.1</v>
      </c>
      <c r="H12" s="79">
        <f t="shared" si="3"/>
        <v>5</v>
      </c>
      <c r="I12" s="78">
        <f t="shared" si="4"/>
        <v>0.15</v>
      </c>
      <c r="J12" s="80">
        <f t="shared" si="5"/>
        <v>5</v>
      </c>
      <c r="K12" s="81">
        <f t="shared" si="6"/>
        <v>5</v>
      </c>
      <c r="L12" s="82" t="s">
        <v>32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s="23" customFormat="1" ht="20.25" hidden="1" outlineLevel="1">
      <c r="A13" s="68">
        <v>7</v>
      </c>
      <c r="B13" s="84" t="s">
        <v>13</v>
      </c>
      <c r="C13" s="78">
        <f t="shared" si="0"/>
        <v>0.55000000000000004</v>
      </c>
      <c r="D13" s="79">
        <f>MIN(C42:$D$45)/C42*5</f>
        <v>5</v>
      </c>
      <c r="E13" s="78">
        <f t="shared" si="1"/>
        <v>0.2</v>
      </c>
      <c r="F13" s="79">
        <f t="shared" si="9"/>
        <v>5</v>
      </c>
      <c r="G13" s="78">
        <f t="shared" si="2"/>
        <v>0.1</v>
      </c>
      <c r="H13" s="79">
        <f t="shared" si="3"/>
        <v>5</v>
      </c>
      <c r="I13" s="78">
        <f t="shared" si="4"/>
        <v>0.15</v>
      </c>
      <c r="J13" s="80">
        <f t="shared" si="5"/>
        <v>5</v>
      </c>
      <c r="K13" s="81">
        <f t="shared" si="6"/>
        <v>5</v>
      </c>
      <c r="L13" s="82" t="s">
        <v>27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s="23" customFormat="1" ht="20.25" hidden="1" outlineLevel="1">
      <c r="A14" s="68">
        <v>8</v>
      </c>
      <c r="B14" s="85" t="s">
        <v>14</v>
      </c>
      <c r="C14" s="78">
        <f t="shared" si="0"/>
        <v>0.55000000000000004</v>
      </c>
      <c r="D14" s="79">
        <f>MIN(C43:$D$45)/C43*5</f>
        <v>5</v>
      </c>
      <c r="E14" s="78">
        <f t="shared" si="1"/>
        <v>0.2</v>
      </c>
      <c r="F14" s="79">
        <f t="shared" si="9"/>
        <v>5</v>
      </c>
      <c r="G14" s="78">
        <f t="shared" si="2"/>
        <v>0.1</v>
      </c>
      <c r="H14" s="79">
        <f t="shared" si="3"/>
        <v>5</v>
      </c>
      <c r="I14" s="78">
        <f t="shared" si="4"/>
        <v>0.15</v>
      </c>
      <c r="J14" s="80">
        <f t="shared" si="5"/>
        <v>5</v>
      </c>
      <c r="K14" s="81">
        <f t="shared" si="6"/>
        <v>5</v>
      </c>
      <c r="L14" s="82" t="s">
        <v>28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s="23" customFormat="1" ht="20.25" hidden="1" outlineLevel="1">
      <c r="A15" s="68">
        <v>9</v>
      </c>
      <c r="B15" s="85" t="s">
        <v>15</v>
      </c>
      <c r="C15" s="78">
        <f t="shared" si="0"/>
        <v>0.55000000000000004</v>
      </c>
      <c r="D15" s="79">
        <f>MIN(C44:$D$45)/C44*5</f>
        <v>5</v>
      </c>
      <c r="E15" s="78">
        <f t="shared" si="1"/>
        <v>0.2</v>
      </c>
      <c r="F15" s="79">
        <f t="shared" si="9"/>
        <v>5</v>
      </c>
      <c r="G15" s="78">
        <f t="shared" si="2"/>
        <v>0.1</v>
      </c>
      <c r="H15" s="79">
        <f t="shared" si="3"/>
        <v>5</v>
      </c>
      <c r="I15" s="78">
        <f t="shared" si="4"/>
        <v>0.15</v>
      </c>
      <c r="J15" s="80">
        <f t="shared" si="5"/>
        <v>5</v>
      </c>
      <c r="K15" s="81">
        <f t="shared" si="6"/>
        <v>5</v>
      </c>
      <c r="L15" s="82" t="s">
        <v>29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s="23" customFormat="1" ht="20.25" hidden="1" outlineLevel="1">
      <c r="A16" s="68">
        <v>10</v>
      </c>
      <c r="B16" s="85" t="s">
        <v>16</v>
      </c>
      <c r="C16" s="78">
        <f t="shared" si="0"/>
        <v>0.55000000000000004</v>
      </c>
      <c r="D16" s="79">
        <f>MIN(C45:$D$45)/C45*5</f>
        <v>5</v>
      </c>
      <c r="E16" s="78">
        <f t="shared" si="1"/>
        <v>0.2</v>
      </c>
      <c r="F16" s="79">
        <f t="shared" si="9"/>
        <v>5</v>
      </c>
      <c r="G16" s="78">
        <f t="shared" si="2"/>
        <v>0.1</v>
      </c>
      <c r="H16" s="79">
        <f t="shared" si="3"/>
        <v>5</v>
      </c>
      <c r="I16" s="78">
        <f t="shared" si="4"/>
        <v>0.15</v>
      </c>
      <c r="J16" s="80">
        <f t="shared" si="5"/>
        <v>5</v>
      </c>
      <c r="K16" s="81">
        <f t="shared" si="6"/>
        <v>5</v>
      </c>
      <c r="L16" s="82" t="s">
        <v>30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s="21" customFormat="1" ht="12.75" customHeight="1" collapsed="1">
      <c r="A17" s="75"/>
      <c r="B17" s="143" t="s">
        <v>33</v>
      </c>
      <c r="C17" s="143"/>
      <c r="D17" s="143"/>
      <c r="E17" s="143"/>
      <c r="F17" s="143"/>
      <c r="G17" s="143"/>
      <c r="H17" s="143" t="s">
        <v>34</v>
      </c>
      <c r="I17" s="143"/>
      <c r="J17" s="143"/>
      <c r="K17" s="76" t="s">
        <v>35</v>
      </c>
      <c r="L17" s="77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s="28" customFormat="1" ht="12.75" customHeight="1">
      <c r="A18" s="24" t="s">
        <v>36</v>
      </c>
      <c r="B18" s="144" t="s">
        <v>37</v>
      </c>
      <c r="C18" s="144"/>
      <c r="D18" s="144"/>
      <c r="E18" s="144"/>
      <c r="F18" s="144"/>
      <c r="G18" s="144"/>
      <c r="H18" s="145" t="s">
        <v>38</v>
      </c>
      <c r="I18" s="145"/>
      <c r="J18" s="145"/>
      <c r="K18" s="25">
        <v>0.55000000000000004</v>
      </c>
      <c r="L18" s="26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s="28" customFormat="1" ht="12.75" customHeight="1">
      <c r="A19" s="24" t="s">
        <v>39</v>
      </c>
      <c r="B19" s="146" t="s">
        <v>40</v>
      </c>
      <c r="C19" s="146"/>
      <c r="D19" s="146"/>
      <c r="E19" s="146"/>
      <c r="F19" s="146"/>
      <c r="G19" s="146"/>
      <c r="H19" s="145" t="s">
        <v>41</v>
      </c>
      <c r="I19" s="145"/>
      <c r="J19" s="145"/>
      <c r="K19" s="25">
        <v>0.2</v>
      </c>
      <c r="L19" s="26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s="28" customFormat="1" ht="12.75" customHeight="1">
      <c r="A20" s="24" t="s">
        <v>42</v>
      </c>
      <c r="B20" s="144" t="s">
        <v>43</v>
      </c>
      <c r="C20" s="144"/>
      <c r="D20" s="144"/>
      <c r="E20" s="144"/>
      <c r="F20" s="144"/>
      <c r="G20" s="144"/>
      <c r="H20" s="145" t="s">
        <v>44</v>
      </c>
      <c r="I20" s="145"/>
      <c r="J20" s="145"/>
      <c r="K20" s="25">
        <v>0.1</v>
      </c>
      <c r="L20" s="26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s="32" customFormat="1" ht="12.75" customHeight="1">
      <c r="A21" s="29"/>
      <c r="B21" s="147" t="s">
        <v>45</v>
      </c>
      <c r="C21" s="147"/>
      <c r="D21" s="147"/>
      <c r="E21" s="147"/>
      <c r="F21" s="147"/>
      <c r="G21" s="147"/>
      <c r="H21" s="145" t="s">
        <v>46</v>
      </c>
      <c r="I21" s="145"/>
      <c r="J21" s="145"/>
      <c r="K21" s="30">
        <v>0.25</v>
      </c>
      <c r="L21" s="148">
        <f>SUM(K21:K25)</f>
        <v>1</v>
      </c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s="32" customFormat="1" ht="12.75" customHeight="1">
      <c r="A22" s="33"/>
      <c r="B22" s="149" t="s">
        <v>47</v>
      </c>
      <c r="C22" s="149"/>
      <c r="D22" s="149"/>
      <c r="E22" s="149"/>
      <c r="F22" s="149"/>
      <c r="G22" s="149"/>
      <c r="H22" s="145" t="s">
        <v>46</v>
      </c>
      <c r="I22" s="145"/>
      <c r="J22" s="145"/>
      <c r="K22" s="34">
        <v>0.25</v>
      </c>
      <c r="L22" s="148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</row>
    <row r="23" spans="1:29" s="32" customFormat="1" ht="12.75" customHeight="1">
      <c r="A23" s="33"/>
      <c r="B23" s="150" t="s">
        <v>48</v>
      </c>
      <c r="C23" s="150"/>
      <c r="D23" s="150"/>
      <c r="E23" s="150"/>
      <c r="F23" s="150"/>
      <c r="G23" s="150"/>
      <c r="H23" s="145" t="s">
        <v>46</v>
      </c>
      <c r="I23" s="145"/>
      <c r="J23" s="145"/>
      <c r="K23" s="34">
        <v>0.2</v>
      </c>
      <c r="L23" s="148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</row>
    <row r="24" spans="1:29" s="32" customFormat="1" ht="12.75" customHeight="1">
      <c r="A24" s="33"/>
      <c r="B24" s="151" t="s">
        <v>49</v>
      </c>
      <c r="C24" s="151"/>
      <c r="D24" s="151"/>
      <c r="E24" s="151"/>
      <c r="F24" s="151"/>
      <c r="G24" s="151"/>
      <c r="H24" s="145" t="s">
        <v>50</v>
      </c>
      <c r="I24" s="145"/>
      <c r="J24" s="145"/>
      <c r="K24" s="34">
        <v>0.15</v>
      </c>
      <c r="L24" s="148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</row>
    <row r="25" spans="1:29" s="32" customFormat="1" ht="12.75" customHeight="1">
      <c r="A25" s="33"/>
      <c r="B25" s="151" t="s">
        <v>51</v>
      </c>
      <c r="C25" s="151"/>
      <c r="D25" s="151"/>
      <c r="E25" s="151"/>
      <c r="F25" s="151"/>
      <c r="G25" s="151"/>
      <c r="H25" s="145" t="s">
        <v>50</v>
      </c>
      <c r="I25" s="145"/>
      <c r="J25" s="145"/>
      <c r="K25" s="34">
        <v>0.15</v>
      </c>
      <c r="L25" s="148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</row>
    <row r="26" spans="1:29" s="28" customFormat="1" ht="15.75">
      <c r="A26" s="24" t="s">
        <v>52</v>
      </c>
      <c r="B26" s="144" t="s">
        <v>53</v>
      </c>
      <c r="C26" s="144"/>
      <c r="D26" s="144"/>
      <c r="E26" s="144"/>
      <c r="F26" s="144"/>
      <c r="G26" s="144"/>
      <c r="H26" s="152"/>
      <c r="I26" s="152"/>
      <c r="J26" s="152"/>
      <c r="K26" s="25">
        <v>0.15</v>
      </c>
      <c r="L26" s="26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s="28" customFormat="1" ht="15">
      <c r="A27" s="36"/>
      <c r="B27" s="37" t="s">
        <v>54</v>
      </c>
      <c r="C27" s="153" t="s">
        <v>55</v>
      </c>
      <c r="D27" s="153"/>
      <c r="E27" s="153"/>
      <c r="F27" s="153"/>
      <c r="G27" s="153"/>
      <c r="H27" s="145" t="s">
        <v>56</v>
      </c>
      <c r="I27" s="145"/>
      <c r="J27" s="145"/>
      <c r="K27" s="38"/>
      <c r="L27" s="26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28" customFormat="1" ht="12.75" customHeight="1">
      <c r="A28" s="36"/>
      <c r="B28" s="37" t="s">
        <v>57</v>
      </c>
      <c r="C28" s="153" t="s">
        <v>58</v>
      </c>
      <c r="D28" s="153"/>
      <c r="E28" s="153"/>
      <c r="F28" s="153"/>
      <c r="G28" s="153"/>
      <c r="H28" s="145" t="s">
        <v>59</v>
      </c>
      <c r="I28" s="145"/>
      <c r="J28" s="145"/>
      <c r="K28" s="38"/>
      <c r="L28" s="26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28" customFormat="1" ht="12.75" customHeight="1">
      <c r="A29" s="36"/>
      <c r="B29" s="37" t="s">
        <v>60</v>
      </c>
      <c r="C29" s="153" t="s">
        <v>9</v>
      </c>
      <c r="D29" s="153"/>
      <c r="E29" s="153"/>
      <c r="F29" s="153"/>
      <c r="G29" s="153"/>
      <c r="H29" s="145" t="s">
        <v>61</v>
      </c>
      <c r="I29" s="145"/>
      <c r="J29" s="145"/>
      <c r="K29" s="38"/>
      <c r="L29" s="26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s="28" customFormat="1" ht="15">
      <c r="A30" s="36"/>
      <c r="B30" s="37" t="s">
        <v>62</v>
      </c>
      <c r="C30" s="154" t="s">
        <v>63</v>
      </c>
      <c r="D30" s="154"/>
      <c r="E30" s="154"/>
      <c r="F30" s="154"/>
      <c r="G30" s="154"/>
      <c r="H30" s="145" t="s">
        <v>64</v>
      </c>
      <c r="I30" s="145"/>
      <c r="J30" s="145"/>
      <c r="K30" s="38"/>
      <c r="L30" s="26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1:29" s="28" customFormat="1" ht="15">
      <c r="A31" s="36"/>
      <c r="B31" s="37" t="s">
        <v>65</v>
      </c>
      <c r="C31" s="154" t="s">
        <v>66</v>
      </c>
      <c r="D31" s="154"/>
      <c r="E31" s="154"/>
      <c r="F31" s="154"/>
      <c r="G31" s="154"/>
      <c r="H31" s="145" t="s">
        <v>67</v>
      </c>
      <c r="I31" s="145"/>
      <c r="J31" s="145"/>
      <c r="K31" s="38"/>
      <c r="L31" s="26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1:29" s="40" customFormat="1" ht="19.5">
      <c r="A32" s="65"/>
      <c r="B32" s="156" t="s">
        <v>68</v>
      </c>
      <c r="C32" s="156"/>
      <c r="D32" s="156"/>
      <c r="E32" s="156"/>
      <c r="F32" s="156"/>
      <c r="G32" s="156"/>
      <c r="H32" s="157" t="s">
        <v>69</v>
      </c>
      <c r="I32" s="157"/>
      <c r="J32" s="157"/>
      <c r="K32" s="66">
        <f>K18+K19+K20+K26</f>
        <v>1</v>
      </c>
      <c r="L32" s="39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 s="44" customFormat="1" ht="12.75" customHeight="1">
      <c r="A33" s="138" t="s">
        <v>19</v>
      </c>
      <c r="B33" s="158" t="s">
        <v>20</v>
      </c>
      <c r="C33" s="159" t="s">
        <v>70</v>
      </c>
      <c r="D33" s="159"/>
      <c r="E33" s="159" t="s">
        <v>71</v>
      </c>
      <c r="F33" s="142" t="s">
        <v>16</v>
      </c>
      <c r="G33" s="142"/>
      <c r="H33" s="142"/>
      <c r="I33" s="142"/>
      <c r="J33" s="142"/>
      <c r="K33" s="142" t="s">
        <v>26</v>
      </c>
      <c r="L33" s="41"/>
      <c r="M33" s="42"/>
      <c r="N33" s="42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  <row r="34" spans="1:29" s="44" customFormat="1" ht="15">
      <c r="A34" s="138"/>
      <c r="B34" s="158"/>
      <c r="C34" s="159"/>
      <c r="D34" s="159"/>
      <c r="E34" s="159"/>
      <c r="F34" s="67" t="s">
        <v>72</v>
      </c>
      <c r="G34" s="67" t="s">
        <v>73</v>
      </c>
      <c r="H34" s="67" t="s">
        <v>74</v>
      </c>
      <c r="I34" s="67" t="s">
        <v>75</v>
      </c>
      <c r="J34" s="67" t="s">
        <v>76</v>
      </c>
      <c r="K34" s="142"/>
      <c r="L34" s="41"/>
      <c r="M34" s="42"/>
      <c r="N34" s="42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s="44" customFormat="1" ht="15">
      <c r="A35" s="138"/>
      <c r="B35" s="158"/>
      <c r="C35" s="159"/>
      <c r="D35" s="159"/>
      <c r="E35" s="159"/>
      <c r="F35" s="67"/>
      <c r="G35" s="67"/>
      <c r="H35" s="67"/>
      <c r="I35" s="67"/>
      <c r="J35" s="67"/>
      <c r="K35" s="142"/>
      <c r="L35" s="41"/>
      <c r="M35" s="42"/>
      <c r="N35" s="42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s="40" customFormat="1" ht="15">
      <c r="A36" s="68">
        <v>1</v>
      </c>
      <c r="B36" s="86" t="str">
        <f>B7</f>
        <v>Фирма А</v>
      </c>
      <c r="C36" s="155">
        <f>'Сравнительная таблица'!D13</f>
        <v>10</v>
      </c>
      <c r="D36" s="155"/>
      <c r="E36" s="70">
        <f>'Сравнительная таблица'!D11</f>
        <v>10</v>
      </c>
      <c r="F36" s="71">
        <v>5</v>
      </c>
      <c r="G36" s="71">
        <v>5</v>
      </c>
      <c r="H36" s="71">
        <v>5</v>
      </c>
      <c r="I36" s="71">
        <v>5</v>
      </c>
      <c r="J36" s="71">
        <v>5</v>
      </c>
      <c r="K36" s="71">
        <v>4</v>
      </c>
      <c r="L36" s="41"/>
      <c r="M36" s="42"/>
      <c r="N36" s="4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s="40" customFormat="1" ht="15">
      <c r="A37" s="68">
        <f t="shared" ref="A37:A45" si="10">A36+1</f>
        <v>2</v>
      </c>
      <c r="B37" s="86" t="str">
        <f t="shared" ref="B37:B39" si="11">B8</f>
        <v>Фирма Б</v>
      </c>
      <c r="C37" s="155">
        <f>'Сравнительная таблица'!F13</f>
        <v>10</v>
      </c>
      <c r="D37" s="155"/>
      <c r="E37" s="70">
        <f>'Сравнительная таблица'!F11</f>
        <v>10</v>
      </c>
      <c r="F37" s="71">
        <v>5</v>
      </c>
      <c r="G37" s="71">
        <v>5</v>
      </c>
      <c r="H37" s="71">
        <v>5</v>
      </c>
      <c r="I37" s="71">
        <v>5</v>
      </c>
      <c r="J37" s="71">
        <v>5</v>
      </c>
      <c r="K37" s="71">
        <v>2</v>
      </c>
      <c r="L37" s="41"/>
      <c r="M37" s="42"/>
      <c r="N37" s="4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s="40" customFormat="1">
      <c r="A38" s="68">
        <f t="shared" si="10"/>
        <v>3</v>
      </c>
      <c r="B38" s="86" t="str">
        <f t="shared" si="11"/>
        <v>Фирма В</v>
      </c>
      <c r="C38" s="155">
        <f>'Сравнительная таблица'!H13</f>
        <v>10</v>
      </c>
      <c r="D38" s="155"/>
      <c r="E38" s="70">
        <f>'Сравнительная таблица'!H11</f>
        <v>10</v>
      </c>
      <c r="F38" s="71">
        <v>5</v>
      </c>
      <c r="G38" s="71">
        <v>5</v>
      </c>
      <c r="H38" s="71">
        <v>5</v>
      </c>
      <c r="I38" s="71">
        <v>5</v>
      </c>
      <c r="J38" s="71">
        <v>5</v>
      </c>
      <c r="K38" s="71">
        <v>1</v>
      </c>
      <c r="L38" s="23"/>
      <c r="M38" s="42"/>
      <c r="N38" s="4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s="40" customFormat="1" ht="15">
      <c r="A39" s="68">
        <f t="shared" si="10"/>
        <v>4</v>
      </c>
      <c r="B39" s="86" t="str">
        <f t="shared" si="11"/>
        <v>Фирма Г</v>
      </c>
      <c r="C39" s="155">
        <f>'Сравнительная таблица'!K10</f>
        <v>10</v>
      </c>
      <c r="D39" s="155"/>
      <c r="E39" s="70">
        <f>'Сравнительная таблица'!J11</f>
        <v>10</v>
      </c>
      <c r="F39" s="71">
        <v>5</v>
      </c>
      <c r="G39" s="71">
        <v>5</v>
      </c>
      <c r="H39" s="71">
        <v>5</v>
      </c>
      <c r="I39" s="71">
        <v>5</v>
      </c>
      <c r="J39" s="71">
        <v>5</v>
      </c>
      <c r="K39" s="71">
        <v>1</v>
      </c>
      <c r="L39" s="41"/>
      <c r="M39" s="42"/>
      <c r="N39" s="4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s="40" customFormat="1">
      <c r="A40" s="68">
        <f t="shared" si="10"/>
        <v>5</v>
      </c>
      <c r="B40" s="69" t="str">
        <f t="shared" ref="B40:B45" si="12">B11</f>
        <v>Д</v>
      </c>
      <c r="C40" s="155">
        <f>'Сравнительная таблица'!L13</f>
        <v>3</v>
      </c>
      <c r="D40" s="155"/>
      <c r="E40" s="70">
        <f>'Сравнительная таблица'!L11</f>
        <v>3</v>
      </c>
      <c r="F40" s="71">
        <v>5</v>
      </c>
      <c r="G40" s="71">
        <v>5</v>
      </c>
      <c r="H40" s="71">
        <v>5</v>
      </c>
      <c r="I40" s="71">
        <v>5</v>
      </c>
      <c r="J40" s="71">
        <v>5</v>
      </c>
      <c r="K40" s="71">
        <v>5</v>
      </c>
      <c r="L40" s="23"/>
      <c r="M40" s="42"/>
      <c r="N40" s="4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 s="40" customFormat="1" ht="15">
      <c r="A41" s="68">
        <f t="shared" si="10"/>
        <v>6</v>
      </c>
      <c r="B41" s="69" t="str">
        <f t="shared" si="12"/>
        <v>Е</v>
      </c>
      <c r="C41" s="155">
        <f>'Сравнительная таблица'!N13</f>
        <v>3</v>
      </c>
      <c r="D41" s="155"/>
      <c r="E41" s="70">
        <f>'Сравнительная таблица'!N11</f>
        <v>3</v>
      </c>
      <c r="F41" s="71">
        <v>5</v>
      </c>
      <c r="G41" s="71">
        <v>5</v>
      </c>
      <c r="H41" s="71">
        <v>5</v>
      </c>
      <c r="I41" s="71">
        <v>5</v>
      </c>
      <c r="J41" s="71">
        <v>5</v>
      </c>
      <c r="K41" s="71">
        <v>5</v>
      </c>
      <c r="L41" s="41"/>
      <c r="M41" s="42"/>
      <c r="N41" s="4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s="40" customFormat="1">
      <c r="A42" s="68">
        <f t="shared" si="10"/>
        <v>7</v>
      </c>
      <c r="B42" s="69" t="str">
        <f t="shared" si="12"/>
        <v>Ж</v>
      </c>
      <c r="C42" s="155">
        <f>'Сравнительная таблица'!P13</f>
        <v>3</v>
      </c>
      <c r="D42" s="155"/>
      <c r="E42" s="70">
        <f>'Сравнительная таблица'!P11</f>
        <v>3</v>
      </c>
      <c r="F42" s="71">
        <v>5</v>
      </c>
      <c r="G42" s="71">
        <v>5</v>
      </c>
      <c r="H42" s="71">
        <v>5</v>
      </c>
      <c r="I42" s="71">
        <v>5</v>
      </c>
      <c r="J42" s="71">
        <v>5</v>
      </c>
      <c r="K42" s="71">
        <v>5</v>
      </c>
      <c r="L42" s="23"/>
      <c r="M42" s="42"/>
      <c r="N42" s="4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s="40" customFormat="1" ht="15">
      <c r="A43" s="68">
        <f t="shared" si="10"/>
        <v>8</v>
      </c>
      <c r="B43" s="69" t="str">
        <f t="shared" si="12"/>
        <v>З</v>
      </c>
      <c r="C43" s="155">
        <f>'Сравнительная таблица'!R13</f>
        <v>3</v>
      </c>
      <c r="D43" s="155"/>
      <c r="E43" s="70">
        <f>'Сравнительная таблица'!R11</f>
        <v>3</v>
      </c>
      <c r="F43" s="71">
        <v>5</v>
      </c>
      <c r="G43" s="71">
        <v>5</v>
      </c>
      <c r="H43" s="71">
        <v>5</v>
      </c>
      <c r="I43" s="71">
        <v>5</v>
      </c>
      <c r="J43" s="71">
        <v>5</v>
      </c>
      <c r="K43" s="71">
        <v>5</v>
      </c>
      <c r="L43" s="41"/>
      <c r="M43" s="42"/>
      <c r="N43" s="4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s="40" customFormat="1">
      <c r="A44" s="68">
        <f t="shared" si="10"/>
        <v>9</v>
      </c>
      <c r="B44" s="69" t="str">
        <f t="shared" si="12"/>
        <v>И</v>
      </c>
      <c r="C44" s="155">
        <f>'Сравнительная таблица'!T13</f>
        <v>3</v>
      </c>
      <c r="D44" s="155"/>
      <c r="E44" s="70">
        <f>'Сравнительная таблица'!T11</f>
        <v>3</v>
      </c>
      <c r="F44" s="71">
        <v>5</v>
      </c>
      <c r="G44" s="71">
        <v>5</v>
      </c>
      <c r="H44" s="71">
        <v>5</v>
      </c>
      <c r="I44" s="71">
        <v>5</v>
      </c>
      <c r="J44" s="71">
        <v>5</v>
      </c>
      <c r="K44" s="71">
        <v>5</v>
      </c>
      <c r="L44" s="23"/>
      <c r="M44" s="42"/>
      <c r="N44" s="4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s="40" customFormat="1" ht="15">
      <c r="A45" s="68">
        <f t="shared" si="10"/>
        <v>10</v>
      </c>
      <c r="B45" s="69" t="str">
        <f t="shared" si="12"/>
        <v>К</v>
      </c>
      <c r="C45" s="155">
        <f>'Сравнительная таблица'!V13</f>
        <v>3</v>
      </c>
      <c r="D45" s="155"/>
      <c r="E45" s="70">
        <f>'Сравнительная таблица'!V11</f>
        <v>3</v>
      </c>
      <c r="F45" s="71">
        <v>5</v>
      </c>
      <c r="G45" s="71">
        <v>5</v>
      </c>
      <c r="H45" s="71">
        <v>5</v>
      </c>
      <c r="I45" s="71">
        <v>5</v>
      </c>
      <c r="J45" s="71">
        <v>5</v>
      </c>
      <c r="K45" s="71">
        <v>5</v>
      </c>
      <c r="L45" s="41"/>
      <c r="M45" s="42"/>
      <c r="N45" s="4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s="47" customFormat="1" ht="7.5" customHeight="1">
      <c r="A46" s="45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19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</row>
    <row r="47" spans="1:29" s="47" customFormat="1" ht="7.5" customHeight="1">
      <c r="A47" s="45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19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</row>
    <row r="48" spans="1:29" s="47" customFormat="1" ht="7.5" customHeight="1">
      <c r="A48" s="45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19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</row>
    <row r="49" spans="1:29" s="47" customFormat="1" ht="7.5" customHeight="1">
      <c r="A49" s="45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19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</row>
    <row r="50" spans="1:29" s="47" customFormat="1" ht="7.5" customHeight="1">
      <c r="A50" s="45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19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</row>
    <row r="51" spans="1:29" s="47" customFormat="1" ht="7.5" customHeight="1">
      <c r="A51" s="45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19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</row>
    <row r="52" spans="1:29" s="47" customFormat="1" ht="7.5" customHeight="1">
      <c r="A52" s="45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19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</row>
    <row r="53" spans="1:29" s="47" customFormat="1" ht="7.5" customHeight="1">
      <c r="A53" s="45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19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</row>
    <row r="54" spans="1:29" s="47" customFormat="1" ht="7.5" customHeight="1">
      <c r="A54" s="45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19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</row>
    <row r="55" spans="1:29" s="47" customFormat="1" ht="7.5" customHeight="1">
      <c r="A55" s="45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19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</row>
    <row r="56" spans="1:29" s="47" customFormat="1" ht="7.5" customHeight="1">
      <c r="A56" s="45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19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</row>
    <row r="57" spans="1:29" s="47" customFormat="1" ht="7.5" customHeight="1">
      <c r="A57" s="45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19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</row>
    <row r="58" spans="1:29" s="47" customFormat="1" ht="7.5" customHeight="1">
      <c r="A58" s="45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19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</row>
    <row r="59" spans="1:29" s="47" customFormat="1" ht="7.5" customHeight="1">
      <c r="A59" s="45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19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</row>
    <row r="60" spans="1:29" s="47" customFormat="1" ht="7.5" customHeight="1">
      <c r="A60" s="45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19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</row>
    <row r="61" spans="1:29" s="47" customFormat="1" ht="7.5" customHeight="1">
      <c r="A61" s="45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19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</row>
    <row r="62" spans="1:29" s="47" customFormat="1" ht="7.5" customHeight="1">
      <c r="A62" s="45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1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</row>
    <row r="63" spans="1:29" s="47" customFormat="1" ht="7.5" customHeight="1">
      <c r="A63" s="45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19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</row>
    <row r="64" spans="1:29" s="47" customFormat="1" ht="7.5" customHeight="1">
      <c r="A64" s="45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19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</row>
    <row r="65" spans="1:29" s="47" customFormat="1" ht="7.5" customHeight="1">
      <c r="A65" s="45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19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</row>
    <row r="66" spans="1:29" s="47" customFormat="1" ht="7.5" customHeight="1">
      <c r="A66" s="45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19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</row>
    <row r="67" spans="1:29" s="47" customFormat="1" ht="7.5" customHeight="1">
      <c r="A67" s="45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19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</row>
    <row r="68" spans="1:29" s="47" customFormat="1" ht="7.5" customHeight="1">
      <c r="A68" s="45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19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</row>
    <row r="69" spans="1:29" s="47" customFormat="1" ht="7.5" customHeight="1">
      <c r="A69" s="45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19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</row>
    <row r="70" spans="1:29" s="47" customFormat="1" ht="7.5" customHeight="1">
      <c r="A70" s="45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19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</row>
    <row r="71" spans="1:29" s="47" customFormat="1" ht="7.5" customHeight="1">
      <c r="A71" s="45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19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</row>
    <row r="72" spans="1:29" s="47" customFormat="1" ht="7.5" customHeight="1">
      <c r="A72" s="45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19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</row>
    <row r="73" spans="1:29" s="47" customFormat="1" ht="7.5" customHeight="1">
      <c r="A73" s="45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19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</row>
    <row r="74" spans="1:29" s="47" customFormat="1" ht="7.5" customHeight="1">
      <c r="A74" s="45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19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</row>
    <row r="75" spans="1:29" s="47" customFormat="1" ht="7.5" customHeight="1">
      <c r="A75" s="45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19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</row>
    <row r="76" spans="1:29" s="47" customFormat="1" ht="7.5" customHeight="1">
      <c r="A76" s="45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19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</row>
    <row r="77" spans="1:29" s="47" customFormat="1" ht="7.5" customHeight="1">
      <c r="A77" s="45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19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</row>
    <row r="78" spans="1:29" s="47" customFormat="1" ht="7.5" customHeight="1">
      <c r="A78" s="45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19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</row>
    <row r="79" spans="1:29" s="47" customFormat="1" ht="7.5" customHeight="1">
      <c r="A79" s="45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19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</row>
    <row r="80" spans="1:29" s="47" customFormat="1" ht="7.5" customHeight="1">
      <c r="A80" s="45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19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</row>
    <row r="81" spans="1:29" s="47" customFormat="1" ht="7.5" customHeight="1">
      <c r="A81" s="45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19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</row>
    <row r="82" spans="1:29" s="47" customFormat="1" ht="7.5" customHeight="1">
      <c r="A82" s="45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19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</row>
    <row r="83" spans="1:29" s="47" customFormat="1" ht="7.5" customHeight="1">
      <c r="A83" s="45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19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</row>
    <row r="84" spans="1:29" s="47" customFormat="1" ht="7.5" customHeight="1">
      <c r="A84" s="45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19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</row>
    <row r="85" spans="1:29" s="47" customFormat="1" ht="7.5" customHeight="1">
      <c r="A85" s="45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19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</row>
    <row r="86" spans="1:29" s="47" customFormat="1" ht="7.5" customHeight="1">
      <c r="A86" s="45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19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</row>
    <row r="87" spans="1:29" s="47" customFormat="1" ht="7.5" customHeight="1">
      <c r="A87" s="45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19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</row>
    <row r="88" spans="1:29" s="47" customFormat="1" ht="7.5" customHeight="1">
      <c r="A88" s="45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19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</row>
    <row r="89" spans="1:29" s="47" customFormat="1" ht="7.5" customHeight="1">
      <c r="A89" s="45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19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</row>
    <row r="90" spans="1:29" s="47" customFormat="1" ht="7.5" customHeight="1">
      <c r="A90" s="45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19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</row>
    <row r="91" spans="1:29" s="47" customFormat="1" ht="7.5" customHeight="1">
      <c r="A91" s="45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19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</row>
    <row r="92" spans="1:29" s="47" customFormat="1" ht="7.5" customHeight="1">
      <c r="A92" s="45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19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</row>
    <row r="93" spans="1:29" s="47" customFormat="1" ht="7.5" customHeight="1">
      <c r="A93" s="45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19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</row>
    <row r="94" spans="1:29" s="47" customFormat="1" ht="7.5" customHeight="1">
      <c r="A94" s="45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19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</row>
    <row r="95" spans="1:29" s="47" customFormat="1" ht="7.5" customHeight="1">
      <c r="A95" s="45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19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</row>
    <row r="96" spans="1:29" s="47" customFormat="1" ht="7.5" customHeight="1">
      <c r="A96" s="45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19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</row>
    <row r="97" spans="1:29" s="47" customFormat="1" ht="7.5" customHeight="1">
      <c r="A97" s="45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19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</row>
    <row r="98" spans="1:29" s="47" customFormat="1" ht="7.5" customHeight="1">
      <c r="A98" s="45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19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</row>
    <row r="99" spans="1:29" s="47" customFormat="1" ht="7.5" customHeight="1">
      <c r="A99" s="45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19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</row>
    <row r="100" spans="1:29" s="47" customFormat="1" ht="7.5" customHeight="1">
      <c r="A100" s="45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19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</row>
    <row r="101" spans="1:29" s="47" customFormat="1" ht="7.5" customHeight="1">
      <c r="A101" s="45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19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</row>
    <row r="102" spans="1:29" s="47" customFormat="1" ht="7.5" customHeight="1">
      <c r="A102" s="45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19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</row>
    <row r="103" spans="1:29" s="47" customFormat="1" ht="7.5" customHeight="1">
      <c r="A103" s="45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19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</row>
    <row r="104" spans="1:29" s="47" customFormat="1" ht="7.5" customHeight="1">
      <c r="A104" s="45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19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</row>
    <row r="105" spans="1:29" s="47" customFormat="1" ht="7.5" customHeight="1">
      <c r="A105" s="45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19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</row>
    <row r="106" spans="1:29" s="47" customFormat="1" ht="7.5" customHeight="1">
      <c r="A106" s="45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19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</row>
    <row r="107" spans="1:29" s="47" customFormat="1" ht="7.5" customHeight="1">
      <c r="A107" s="45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19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</row>
    <row r="108" spans="1:29" s="47" customFormat="1" ht="7.5" customHeight="1">
      <c r="A108" s="45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19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</row>
    <row r="109" spans="1:29" s="47" customFormat="1" ht="7.5" customHeight="1">
      <c r="A109" s="45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19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</row>
    <row r="110" spans="1:29" s="47" customFormat="1" ht="7.5" customHeight="1">
      <c r="A110" s="45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19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</row>
    <row r="111" spans="1:29" s="47" customFormat="1" ht="7.5" customHeight="1">
      <c r="A111" s="45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19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</row>
    <row r="112" spans="1:29" s="47" customFormat="1" ht="7.5" customHeight="1">
      <c r="A112" s="45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19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</row>
    <row r="113" spans="1:29" s="47" customFormat="1" ht="7.5" customHeight="1">
      <c r="A113" s="45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19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</row>
    <row r="114" spans="1:29" s="47" customFormat="1" ht="7.5" customHeight="1">
      <c r="A114" s="45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19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</row>
    <row r="115" spans="1:29" s="47" customFormat="1" ht="7.5" customHeight="1">
      <c r="A115" s="45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19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</row>
    <row r="116" spans="1:29" s="47" customFormat="1" ht="7.5" customHeight="1">
      <c r="A116" s="45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19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</row>
    <row r="117" spans="1:29" s="47" customFormat="1" ht="7.5" customHeight="1">
      <c r="A117" s="45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19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</row>
    <row r="118" spans="1:29" s="47" customFormat="1" ht="7.5" customHeight="1">
      <c r="A118" s="45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19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</row>
    <row r="119" spans="1:29" s="47" customFormat="1" ht="7.5" customHeight="1">
      <c r="A119" s="45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19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</row>
  </sheetData>
  <sheetProtection selectLockedCells="1" selectUnlockedCells="1"/>
  <mergeCells count="63">
    <mergeCell ref="K33:K35"/>
    <mergeCell ref="C36:D36"/>
    <mergeCell ref="C37:D37"/>
    <mergeCell ref="C38:D38"/>
    <mergeCell ref="C39:D39"/>
    <mergeCell ref="C41:D41"/>
    <mergeCell ref="C42:D42"/>
    <mergeCell ref="C43:D43"/>
    <mergeCell ref="C44:D44"/>
    <mergeCell ref="C45:D45"/>
    <mergeCell ref="C40:D40"/>
    <mergeCell ref="B32:G32"/>
    <mergeCell ref="H32:J32"/>
    <mergeCell ref="A33:A35"/>
    <mergeCell ref="B33:B35"/>
    <mergeCell ref="C33:D35"/>
    <mergeCell ref="E33:E35"/>
    <mergeCell ref="F33:J33"/>
    <mergeCell ref="C29:G29"/>
    <mergeCell ref="H29:J29"/>
    <mergeCell ref="C30:G30"/>
    <mergeCell ref="H30:J30"/>
    <mergeCell ref="C31:G31"/>
    <mergeCell ref="H31:J31"/>
    <mergeCell ref="B26:G26"/>
    <mergeCell ref="H26:J26"/>
    <mergeCell ref="C27:G27"/>
    <mergeCell ref="H27:J27"/>
    <mergeCell ref="C28:G28"/>
    <mergeCell ref="H28:J28"/>
    <mergeCell ref="B20:G20"/>
    <mergeCell ref="H20:J20"/>
    <mergeCell ref="B21:G21"/>
    <mergeCell ref="H21:J21"/>
    <mergeCell ref="L21:L25"/>
    <mergeCell ref="B22:G22"/>
    <mergeCell ref="H22:J22"/>
    <mergeCell ref="B23:G23"/>
    <mergeCell ref="H23:J23"/>
    <mergeCell ref="B24:G24"/>
    <mergeCell ref="H24:J24"/>
    <mergeCell ref="B25:G25"/>
    <mergeCell ref="H25:J25"/>
    <mergeCell ref="B17:G17"/>
    <mergeCell ref="H17:J17"/>
    <mergeCell ref="B18:G18"/>
    <mergeCell ref="H18:J18"/>
    <mergeCell ref="B19:G19"/>
    <mergeCell ref="H19:J19"/>
    <mergeCell ref="P6:T6"/>
    <mergeCell ref="P7:T7"/>
    <mergeCell ref="A1:K1"/>
    <mergeCell ref="A2:K2"/>
    <mergeCell ref="A3:K3"/>
    <mergeCell ref="A5:A6"/>
    <mergeCell ref="B5:B6"/>
    <mergeCell ref="C5:J5"/>
    <mergeCell ref="K5:K6"/>
    <mergeCell ref="L5:L6"/>
    <mergeCell ref="C6:D6"/>
    <mergeCell ref="E6:F6"/>
    <mergeCell ref="G6:H6"/>
    <mergeCell ref="I6:J6"/>
  </mergeCells>
  <pageMargins left="0.78749999999999998" right="0.78749999999999998" top="0.39374999999999999" bottom="0.39374999999999999" header="0.51180555555555551" footer="0.51180555555555551"/>
  <pageSetup paperSize="9" scale="85" firstPageNumber="0" orientation="landscape" horizontalDpi="300" verticalDpi="300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Форма КП</vt:lpstr>
      <vt:lpstr>Сравнительная таблица</vt:lpstr>
      <vt:lpstr>Итоговая таблица</vt:lpstr>
      <vt:lpstr>_1Excel_BuiltIn_Print_Area_3_1_1</vt:lpstr>
      <vt:lpstr>Excel_BuiltIn_Print_Area_1</vt:lpstr>
      <vt:lpstr>Excel_BuiltIn_Print_Area_1_1</vt:lpstr>
      <vt:lpstr>Excel_BuiltIn_Print_Area_1_1_1</vt:lpstr>
      <vt:lpstr>Excel_BuiltIn_Print_Area_3</vt:lpstr>
      <vt:lpstr>Excel_BuiltIn_Print_Area_3_1</vt:lpstr>
      <vt:lpstr>'Итоговая таблица'!Область_печати</vt:lpstr>
      <vt:lpstr>'Сравнительная таблица'!Область_печати</vt:lpstr>
      <vt:lpstr>'Форма КП'!Область_печати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Bozheskii Dmitrii</cp:lastModifiedBy>
  <dcterms:created xsi:type="dcterms:W3CDTF">2016-06-08T18:41:34Z</dcterms:created>
  <dcterms:modified xsi:type="dcterms:W3CDTF">2016-11-09T11:21:54Z</dcterms:modified>
</cp:coreProperties>
</file>